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posten.local\dfs\POS\Users028\stadlerj\My Documents\Mina privata dokument\Babianer\"/>
    </mc:Choice>
  </mc:AlternateContent>
  <xr:revisionPtr revIDLastSave="0" documentId="13_ncr:1_{F0EC1B46-5BF9-4E5A-A3F1-8C2EFD93FBC8}" xr6:coauthVersionLast="36" xr6:coauthVersionMax="36" xr10:uidLastSave="{00000000-0000-0000-0000-000000000000}"/>
  <bookViews>
    <workbookView xWindow="0" yWindow="0" windowWidth="28800" windowHeight="14592" xr2:uid="{00000000-000D-0000-FFFF-FFFF00000000}"/>
  </bookViews>
  <sheets>
    <sheet name="Körschema" sheetId="4" r:id="rId1"/>
    <sheet name="Enklare variant..." sheetId="5" r:id="rId2"/>
    <sheet name="  " sheetId="1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5" l="1"/>
  <c r="D20" i="5"/>
  <c r="D18" i="5"/>
  <c r="D16" i="5"/>
  <c r="D14" i="5"/>
  <c r="D13" i="5"/>
  <c r="D11" i="5"/>
  <c r="D10" i="5"/>
  <c r="D8" i="5"/>
  <c r="D7" i="5"/>
  <c r="H7" i="5" s="1"/>
  <c r="E7" i="5" s="1"/>
  <c r="G7" i="5" s="1"/>
  <c r="C7" i="5"/>
  <c r="C8" i="5"/>
  <c r="C10" i="5"/>
  <c r="C11" i="5"/>
  <c r="C13" i="5"/>
  <c r="C14" i="5"/>
  <c r="C16" i="5"/>
  <c r="C18" i="5"/>
  <c r="C20" i="5"/>
  <c r="C21" i="5"/>
  <c r="F5" i="4"/>
  <c r="G5" i="4" s="1"/>
  <c r="C6" i="4"/>
  <c r="F6" i="4"/>
  <c r="C7" i="4"/>
  <c r="F7" i="4"/>
  <c r="C8" i="4"/>
  <c r="F8" i="4"/>
  <c r="C9" i="4"/>
  <c r="F9" i="4"/>
  <c r="C10" i="4"/>
  <c r="F10" i="4"/>
  <c r="C11" i="4"/>
  <c r="F11" i="4"/>
  <c r="C12" i="4"/>
  <c r="F12" i="4"/>
  <c r="C13" i="4"/>
  <c r="F13" i="4"/>
  <c r="C14" i="4"/>
  <c r="F14" i="4"/>
  <c r="J5" i="4" l="1"/>
  <c r="I5" i="4"/>
  <c r="G6" i="4" s="1"/>
  <c r="H8" i="5"/>
  <c r="E8" i="5" s="1"/>
  <c r="G8" i="5" s="1"/>
  <c r="J6" i="4" l="1"/>
  <c r="I6" i="4"/>
  <c r="G7" i="4" s="1"/>
  <c r="H9" i="5"/>
  <c r="I7" i="4" l="1"/>
  <c r="G8" i="4" s="1"/>
  <c r="J7" i="4"/>
  <c r="E9" i="5"/>
  <c r="G9" i="5" s="1"/>
  <c r="H10" i="5"/>
  <c r="J8" i="4" l="1"/>
  <c r="I8" i="4"/>
  <c r="G9" i="4" s="1"/>
  <c r="H11" i="5"/>
  <c r="E10" i="5"/>
  <c r="G10" i="5" s="1"/>
  <c r="I9" i="4" l="1"/>
  <c r="G10" i="4" s="1"/>
  <c r="J9" i="4"/>
  <c r="E11" i="5"/>
  <c r="G11" i="5" s="1"/>
  <c r="H12" i="5"/>
  <c r="J10" i="4" l="1"/>
  <c r="I10" i="4"/>
  <c r="G11" i="4" s="1"/>
  <c r="H13" i="5"/>
  <c r="E12" i="5"/>
  <c r="G12" i="5" s="1"/>
  <c r="J11" i="4" l="1"/>
  <c r="I11" i="4"/>
  <c r="G12" i="4" s="1"/>
  <c r="H14" i="5"/>
  <c r="E13" i="5"/>
  <c r="G13" i="5" s="1"/>
  <c r="I12" i="4" l="1"/>
  <c r="G13" i="4" s="1"/>
  <c r="J12" i="4"/>
  <c r="H15" i="5"/>
  <c r="E14" i="5"/>
  <c r="G14" i="5" s="1"/>
  <c r="I13" i="4" l="1"/>
  <c r="G14" i="4" s="1"/>
  <c r="J14" i="4" s="1"/>
  <c r="E15" i="4" s="1"/>
  <c r="J13" i="4"/>
  <c r="E15" i="5"/>
  <c r="G15" i="5" s="1"/>
  <c r="H16" i="5"/>
  <c r="E16" i="5" l="1"/>
  <c r="G16" i="5" s="1"/>
  <c r="H18" i="5"/>
  <c r="H17" i="5"/>
  <c r="E17" i="5" s="1"/>
  <c r="H19" i="5" l="1"/>
  <c r="E18" i="5"/>
  <c r="G18" i="5" s="1"/>
  <c r="G17" i="5"/>
  <c r="H20" i="5" l="1"/>
  <c r="E19" i="5"/>
  <c r="G19" i="5" s="1"/>
  <c r="E20" i="5" l="1"/>
  <c r="G20" i="5" s="1"/>
  <c r="H21" i="5"/>
  <c r="E21" i="5" s="1"/>
  <c r="G21" i="5" l="1"/>
  <c r="F24" i="5" s="1"/>
  <c r="F25" i="5" s="1"/>
</calcChain>
</file>

<file path=xl/sharedStrings.xml><?xml version="1.0" encoding="utf-8"?>
<sst xmlns="http://schemas.openxmlformats.org/spreadsheetml/2006/main" count="52" uniqueCount="39">
  <si>
    <t>Start</t>
  </si>
  <si>
    <t>Jönköping</t>
  </si>
  <si>
    <t>Hjo</t>
  </si>
  <si>
    <t>Medevi</t>
  </si>
  <si>
    <t>Mål</t>
  </si>
  <si>
    <t>Tid</t>
  </si>
  <si>
    <t>Karlsborg</t>
  </si>
  <si>
    <t>Hammarsundet</t>
  </si>
  <si>
    <t>Rast</t>
  </si>
  <si>
    <t>Avstånd [km]</t>
  </si>
  <si>
    <t>Klockslag In</t>
  </si>
  <si>
    <t>Klockslag Ut</t>
  </si>
  <si>
    <t>Del</t>
  </si>
  <si>
    <t>Ack</t>
  </si>
  <si>
    <t>Hast [km/h]</t>
  </si>
  <si>
    <t>Ack Tid</t>
  </si>
  <si>
    <t>Sträcktid</t>
  </si>
  <si>
    <t>Total medelhastighet:</t>
  </si>
  <si>
    <t>Ödeshög</t>
  </si>
  <si>
    <t xml:space="preserve">Boviken                  </t>
  </si>
  <si>
    <t>Ölmestad</t>
  </si>
  <si>
    <t>Fagerhult</t>
  </si>
  <si>
    <t xml:space="preserve">Lygnens Venner Körschema Vättern sub 10 2019              </t>
  </si>
  <si>
    <t>Rullsnitt</t>
  </si>
  <si>
    <t>km/h</t>
  </si>
  <si>
    <t>Depåer</t>
  </si>
  <si>
    <t>Avstånd</t>
  </si>
  <si>
    <t>Tid (min)</t>
  </si>
  <si>
    <t>Tid (tim)</t>
  </si>
  <si>
    <t>Ack km</t>
  </si>
  <si>
    <t>Ack tid</t>
  </si>
  <si>
    <t>Klockan</t>
  </si>
  <si>
    <t>Motala</t>
  </si>
  <si>
    <t>Ölmstad</t>
  </si>
  <si>
    <t>Paus</t>
  </si>
  <si>
    <t>Boviken</t>
  </si>
  <si>
    <t>Måltid</t>
  </si>
  <si>
    <t xml:space="preserve">Cykeltid inkl Pauser </t>
  </si>
  <si>
    <t>Tid för kortpauser &amp; påfyllning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</si>
</sst>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h:mm;@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2" fillId="2" borderId="2" xfId="0" applyNumberFormat="1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20" fontId="0" fillId="0" borderId="0" xfId="0" applyNumberFormat="1"/>
    <xf numFmtId="165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20" fontId="4" fillId="2" borderId="1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8" fillId="3" borderId="0" xfId="0" applyFont="1" applyFill="1" applyBorder="1" applyAlignment="1">
      <alignment horizontal="right"/>
    </xf>
    <xf numFmtId="164" fontId="9" fillId="3" borderId="1" xfId="0" applyNumberFormat="1" applyFont="1" applyFill="1" applyBorder="1"/>
    <xf numFmtId="0" fontId="8" fillId="3" borderId="0" xfId="0" applyFont="1" applyFill="1" applyBorder="1" applyAlignment="1">
      <alignment horizontal="left"/>
    </xf>
    <xf numFmtId="0" fontId="0" fillId="3" borderId="7" xfId="0" applyFill="1" applyBorder="1"/>
    <xf numFmtId="0" fontId="0" fillId="3" borderId="4" xfId="0" applyFill="1" applyBorder="1"/>
    <xf numFmtId="0" fontId="0" fillId="3" borderId="8" xfId="0" applyFill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0" fontId="0" fillId="3" borderId="1" xfId="0" applyFill="1" applyBorder="1"/>
    <xf numFmtId="1" fontId="0" fillId="3" borderId="1" xfId="0" applyNumberForma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2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13" fillId="3" borderId="9" xfId="0" applyFont="1" applyFill="1" applyBorder="1"/>
    <xf numFmtId="0" fontId="13" fillId="3" borderId="10" xfId="0" applyFont="1" applyFill="1" applyBorder="1"/>
    <xf numFmtId="0" fontId="13" fillId="3" borderId="11" xfId="0" applyFont="1" applyFill="1" applyBorder="1" applyAlignment="1">
      <alignment horizontal="right"/>
    </xf>
    <xf numFmtId="20" fontId="14" fillId="3" borderId="1" xfId="0" applyNumberFormat="1" applyFont="1" applyFill="1" applyBorder="1"/>
    <xf numFmtId="20" fontId="13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0" fontId="15" fillId="3" borderId="1" xfId="0" applyNumberFormat="1" applyFont="1" applyFill="1" applyBorder="1" applyAlignment="1">
      <alignment horizontal="center"/>
    </xf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"/>
  <sheetViews>
    <sheetView showGridLines="0" tabSelected="1" zoomScale="130" zoomScaleNormal="130" zoomScalePageLayoutView="200" workbookViewId="0">
      <selection activeCell="M8" sqref="M8"/>
    </sheetView>
  </sheetViews>
  <sheetFormatPr defaultColWidth="8.88671875" defaultRowHeight="14.4" x14ac:dyDescent="0.3"/>
  <cols>
    <col min="1" max="1" width="3.33203125" customWidth="1"/>
    <col min="2" max="2" width="15.33203125" customWidth="1"/>
    <col min="3" max="3" width="4" customWidth="1"/>
    <col min="4" max="4" width="4.109375" customWidth="1"/>
    <col min="5" max="5" width="6.33203125" customWidth="1"/>
    <col min="6" max="6" width="8.6640625" customWidth="1"/>
    <col min="7" max="7" width="8.88671875" customWidth="1"/>
    <col min="8" max="8" width="6" customWidth="1"/>
    <col min="10" max="10" width="7.33203125" customWidth="1"/>
    <col min="11" max="11" width="2.88671875" customWidth="1"/>
    <col min="12" max="13" width="10.6640625" customWidth="1"/>
    <col min="14" max="14" width="8.88671875" style="8"/>
  </cols>
  <sheetData>
    <row r="2" spans="2:14" ht="30" customHeight="1" x14ac:dyDescent="0.3">
      <c r="B2" s="53" t="s">
        <v>22</v>
      </c>
      <c r="C2" s="53" t="s">
        <v>9</v>
      </c>
      <c r="D2" s="53"/>
      <c r="E2" s="17" t="s">
        <v>14</v>
      </c>
      <c r="F2" s="53" t="s">
        <v>5</v>
      </c>
      <c r="G2" s="53"/>
      <c r="H2" s="53"/>
      <c r="I2" s="53"/>
      <c r="J2" s="53"/>
    </row>
    <row r="3" spans="2:14" ht="28.8" x14ac:dyDescent="0.3">
      <c r="B3" s="53"/>
      <c r="C3" s="18" t="s">
        <v>12</v>
      </c>
      <c r="D3" s="18" t="s">
        <v>13</v>
      </c>
      <c r="E3" s="18" t="s">
        <v>12</v>
      </c>
      <c r="F3" s="18" t="s">
        <v>16</v>
      </c>
      <c r="G3" s="19" t="s">
        <v>10</v>
      </c>
      <c r="H3" s="18" t="s">
        <v>8</v>
      </c>
      <c r="I3" s="19" t="s">
        <v>11</v>
      </c>
      <c r="J3" s="18" t="s">
        <v>15</v>
      </c>
    </row>
    <row r="4" spans="2:14" x14ac:dyDescent="0.3">
      <c r="B4" s="1" t="s">
        <v>0</v>
      </c>
      <c r="C4" s="1">
        <v>0</v>
      </c>
      <c r="D4" s="2">
        <v>0</v>
      </c>
      <c r="E4" s="4"/>
      <c r="F4" s="4"/>
      <c r="G4" s="4"/>
      <c r="H4" s="6"/>
      <c r="I4" s="5">
        <v>0.21388888888888891</v>
      </c>
      <c r="J4" s="6"/>
    </row>
    <row r="5" spans="2:14" x14ac:dyDescent="0.3">
      <c r="B5" s="2" t="s">
        <v>18</v>
      </c>
      <c r="C5" s="2">
        <v>47</v>
      </c>
      <c r="D5" s="2">
        <v>47</v>
      </c>
      <c r="E5" s="55">
        <v>32</v>
      </c>
      <c r="F5" s="9">
        <f>C5/E5/24</f>
        <v>6.1197916666666664E-2</v>
      </c>
      <c r="G5" s="5">
        <f>I4+F5</f>
        <v>0.27508680555555559</v>
      </c>
      <c r="H5" s="7">
        <v>0</v>
      </c>
      <c r="I5" s="5">
        <f t="shared" ref="I5:I13" si="0">G5+H5</f>
        <v>0.27508680555555559</v>
      </c>
      <c r="J5" s="3">
        <f>G5-$I$4</f>
        <v>6.1197916666666685E-2</v>
      </c>
    </row>
    <row r="6" spans="2:14" x14ac:dyDescent="0.3">
      <c r="B6" s="18" t="s">
        <v>20</v>
      </c>
      <c r="C6" s="18">
        <f t="shared" ref="C6:C14" si="1">D6-D5</f>
        <v>36</v>
      </c>
      <c r="D6" s="20">
        <v>83</v>
      </c>
      <c r="E6" s="56">
        <v>31</v>
      </c>
      <c r="F6" s="21">
        <f t="shared" ref="F6:F14" si="2">C6/E6/24</f>
        <v>4.8387096774193554E-2</v>
      </c>
      <c r="G6" s="22">
        <f>I5+F6</f>
        <v>0.32347390232974915</v>
      </c>
      <c r="H6" s="59">
        <v>3.472222222222222E-3</v>
      </c>
      <c r="I6" s="22">
        <f t="shared" si="0"/>
        <v>0.32694612455197136</v>
      </c>
      <c r="J6" s="23">
        <f t="shared" ref="J6:J13" si="3">G6-$I$4</f>
        <v>0.10958501344086025</v>
      </c>
    </row>
    <row r="7" spans="2:14" x14ac:dyDescent="0.3">
      <c r="B7" s="24" t="s">
        <v>1</v>
      </c>
      <c r="C7" s="1">
        <f t="shared" si="1"/>
        <v>21</v>
      </c>
      <c r="D7" s="2">
        <v>104</v>
      </c>
      <c r="E7" s="55">
        <v>31</v>
      </c>
      <c r="F7" s="9">
        <f t="shared" si="2"/>
        <v>2.8225806451612902E-2</v>
      </c>
      <c r="G7" s="5">
        <f t="shared" ref="G7:G13" si="4">I6+F7</f>
        <v>0.35517193100358424</v>
      </c>
      <c r="H7" s="7">
        <v>0</v>
      </c>
      <c r="I7" s="5">
        <f t="shared" si="0"/>
        <v>0.35517193100358424</v>
      </c>
      <c r="J7" s="3">
        <f t="shared" si="3"/>
        <v>0.14128304211469533</v>
      </c>
    </row>
    <row r="8" spans="2:14" x14ac:dyDescent="0.3">
      <c r="B8" s="18" t="s">
        <v>21</v>
      </c>
      <c r="C8" s="18">
        <f t="shared" si="1"/>
        <v>29</v>
      </c>
      <c r="D8" s="20">
        <v>133</v>
      </c>
      <c r="E8" s="57">
        <v>29</v>
      </c>
      <c r="F8" s="21">
        <f t="shared" si="2"/>
        <v>4.1666666666666664E-2</v>
      </c>
      <c r="G8" s="22">
        <f t="shared" si="4"/>
        <v>0.39683859767025093</v>
      </c>
      <c r="H8" s="59">
        <v>3.472222222222222E-3</v>
      </c>
      <c r="I8" s="22">
        <f t="shared" si="0"/>
        <v>0.40031081989247314</v>
      </c>
      <c r="J8" s="23">
        <f t="shared" si="3"/>
        <v>0.18294970878136202</v>
      </c>
    </row>
    <row r="9" spans="2:14" x14ac:dyDescent="0.3">
      <c r="B9" s="2" t="s">
        <v>2</v>
      </c>
      <c r="C9" s="1">
        <f t="shared" si="1"/>
        <v>38</v>
      </c>
      <c r="D9" s="2">
        <v>171</v>
      </c>
      <c r="E9" s="55">
        <v>31</v>
      </c>
      <c r="F9" s="9">
        <f t="shared" si="2"/>
        <v>5.1075268817204304E-2</v>
      </c>
      <c r="G9" s="5">
        <f t="shared" si="4"/>
        <v>0.45138608870967745</v>
      </c>
      <c r="H9" s="7">
        <v>0</v>
      </c>
      <c r="I9" s="5">
        <f t="shared" si="0"/>
        <v>0.45138608870967745</v>
      </c>
      <c r="J9" s="3">
        <f t="shared" si="3"/>
        <v>0.23749719982078854</v>
      </c>
    </row>
    <row r="10" spans="2:14" x14ac:dyDescent="0.3">
      <c r="B10" s="2" t="s">
        <v>6</v>
      </c>
      <c r="C10" s="1">
        <f t="shared" si="1"/>
        <v>33</v>
      </c>
      <c r="D10" s="2">
        <v>204</v>
      </c>
      <c r="E10" s="55">
        <v>31</v>
      </c>
      <c r="F10" s="9">
        <f t="shared" si="2"/>
        <v>4.4354838709677415E-2</v>
      </c>
      <c r="G10" s="5">
        <f t="shared" si="4"/>
        <v>0.49574092741935488</v>
      </c>
      <c r="H10" s="7">
        <v>0</v>
      </c>
      <c r="I10" s="5">
        <f t="shared" si="0"/>
        <v>0.49574092741935488</v>
      </c>
      <c r="J10" s="3">
        <f t="shared" si="3"/>
        <v>0.28185203853046598</v>
      </c>
    </row>
    <row r="11" spans="2:14" x14ac:dyDescent="0.3">
      <c r="B11" s="18" t="s">
        <v>19</v>
      </c>
      <c r="C11" s="18">
        <f t="shared" si="1"/>
        <v>21</v>
      </c>
      <c r="D11" s="20">
        <v>225</v>
      </c>
      <c r="E11" s="56">
        <v>31</v>
      </c>
      <c r="F11" s="21">
        <f t="shared" si="2"/>
        <v>2.8225806451612902E-2</v>
      </c>
      <c r="G11" s="22">
        <f t="shared" si="4"/>
        <v>0.52396673387096782</v>
      </c>
      <c r="H11" s="59">
        <v>3.472222222222222E-3</v>
      </c>
      <c r="I11" s="22">
        <f t="shared" si="0"/>
        <v>0.52743895609319003</v>
      </c>
      <c r="J11" s="23">
        <f t="shared" si="3"/>
        <v>0.31007784498207891</v>
      </c>
    </row>
    <row r="12" spans="2:14" x14ac:dyDescent="0.3">
      <c r="B12" s="1" t="s">
        <v>7</v>
      </c>
      <c r="C12" s="1">
        <f t="shared" si="1"/>
        <v>32</v>
      </c>
      <c r="D12" s="2">
        <v>257</v>
      </c>
      <c r="E12" s="58">
        <v>30</v>
      </c>
      <c r="F12" s="9">
        <f t="shared" si="2"/>
        <v>4.4444444444444446E-2</v>
      </c>
      <c r="G12" s="5">
        <f t="shared" si="4"/>
        <v>0.57188340053763442</v>
      </c>
      <c r="H12" s="7">
        <v>0</v>
      </c>
      <c r="I12" s="5">
        <f t="shared" si="0"/>
        <v>0.57188340053763442</v>
      </c>
      <c r="J12" s="3">
        <f t="shared" si="3"/>
        <v>0.35799451164874552</v>
      </c>
    </row>
    <row r="13" spans="2:14" x14ac:dyDescent="0.3">
      <c r="B13" s="2" t="s">
        <v>3</v>
      </c>
      <c r="C13" s="1">
        <f t="shared" si="1"/>
        <v>17</v>
      </c>
      <c r="D13" s="2">
        <v>274</v>
      </c>
      <c r="E13" s="58">
        <v>31</v>
      </c>
      <c r="F13" s="16">
        <f t="shared" si="2"/>
        <v>2.2849462365591395E-2</v>
      </c>
      <c r="G13" s="5">
        <f t="shared" si="4"/>
        <v>0.5947328629032258</v>
      </c>
      <c r="H13" s="7">
        <v>0</v>
      </c>
      <c r="I13" s="5">
        <f t="shared" si="0"/>
        <v>0.5947328629032258</v>
      </c>
      <c r="J13" s="3">
        <f t="shared" si="3"/>
        <v>0.38084397401433689</v>
      </c>
    </row>
    <row r="14" spans="2:14" x14ac:dyDescent="0.3">
      <c r="B14" s="1" t="s">
        <v>4</v>
      </c>
      <c r="C14" s="1">
        <f t="shared" si="1"/>
        <v>23</v>
      </c>
      <c r="D14" s="2">
        <v>297</v>
      </c>
      <c r="E14" s="58">
        <v>31</v>
      </c>
      <c r="F14" s="7">
        <f t="shared" si="2"/>
        <v>3.0913978494623656E-2</v>
      </c>
      <c r="G14" s="15">
        <f>I13+F14</f>
        <v>0.62564684139784943</v>
      </c>
      <c r="H14" s="6"/>
      <c r="I14" s="4"/>
      <c r="J14" s="15">
        <f>G14-I4</f>
        <v>0.41175795250896052</v>
      </c>
    </row>
    <row r="15" spans="2:14" x14ac:dyDescent="0.3">
      <c r="B15" s="54" t="s">
        <v>17</v>
      </c>
      <c r="C15" s="54"/>
      <c r="D15" s="54"/>
      <c r="E15" s="10">
        <f>D14/(J14*24)</f>
        <v>30.054064346773483</v>
      </c>
    </row>
    <row r="16" spans="2:14" s="13" customFormat="1" x14ac:dyDescent="0.3">
      <c r="B16" s="11"/>
      <c r="C16" s="11"/>
      <c r="D16" s="11"/>
      <c r="E16" s="12"/>
      <c r="N16" s="14"/>
    </row>
  </sheetData>
  <mergeCells count="4">
    <mergeCell ref="B2:B3"/>
    <mergeCell ref="C2:D2"/>
    <mergeCell ref="F2:J2"/>
    <mergeCell ref="B15:D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0DBC-49D2-4DD6-AD77-7983DF0F7D2A}">
  <dimension ref="B2:H25"/>
  <sheetViews>
    <sheetView workbookViewId="0">
      <selection activeCell="I25" sqref="I25"/>
    </sheetView>
  </sheetViews>
  <sheetFormatPr defaultRowHeight="14.4" x14ac:dyDescent="0.3"/>
  <cols>
    <col min="2" max="2" width="13.5546875" bestFit="1" customWidth="1"/>
    <col min="4" max="4" width="12" bestFit="1" customWidth="1"/>
    <col min="5" max="5" width="15.77734375" customWidth="1"/>
    <col min="6" max="6" width="9.33203125" customWidth="1"/>
    <col min="7" max="8" width="12.6640625" bestFit="1" customWidth="1"/>
  </cols>
  <sheetData>
    <row r="2" spans="2:8" x14ac:dyDescent="0.3">
      <c r="B2" s="25"/>
      <c r="C2" s="26"/>
      <c r="D2" s="26"/>
      <c r="E2" s="26"/>
      <c r="F2" s="26"/>
      <c r="G2" s="26"/>
      <c r="H2" s="27"/>
    </row>
    <row r="3" spans="2:8" x14ac:dyDescent="0.3">
      <c r="B3" s="25"/>
      <c r="C3" s="26"/>
      <c r="D3" s="26"/>
      <c r="E3" s="28" t="s">
        <v>23</v>
      </c>
      <c r="F3" s="29">
        <v>30.5</v>
      </c>
      <c r="G3" s="30" t="s">
        <v>24</v>
      </c>
      <c r="H3" s="27"/>
    </row>
    <row r="4" spans="2:8" x14ac:dyDescent="0.3">
      <c r="B4" s="31"/>
      <c r="C4" s="32"/>
      <c r="D4" s="32"/>
      <c r="E4" s="32"/>
      <c r="F4" s="32"/>
      <c r="G4" s="32"/>
      <c r="H4" s="33"/>
    </row>
    <row r="5" spans="2:8" x14ac:dyDescent="0.3">
      <c r="B5" s="34" t="s">
        <v>25</v>
      </c>
      <c r="C5" s="35" t="s">
        <v>26</v>
      </c>
      <c r="D5" s="36" t="s">
        <v>27</v>
      </c>
      <c r="E5" s="35" t="s">
        <v>28</v>
      </c>
      <c r="F5" s="35" t="s">
        <v>29</v>
      </c>
      <c r="G5" s="35" t="s">
        <v>30</v>
      </c>
      <c r="H5" s="35" t="s">
        <v>31</v>
      </c>
    </row>
    <row r="6" spans="2:8" x14ac:dyDescent="0.3">
      <c r="B6" s="37" t="s">
        <v>32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3">
        <v>0.21388888888888891</v>
      </c>
    </row>
    <row r="7" spans="2:8" x14ac:dyDescent="0.3">
      <c r="B7" s="37" t="s">
        <v>18</v>
      </c>
      <c r="C7" s="20">
        <f>+F7-F6</f>
        <v>47</v>
      </c>
      <c r="D7" s="38">
        <f>+C7/$F$3*60</f>
        <v>92.459016393442624</v>
      </c>
      <c r="E7" s="23">
        <f t="shared" ref="E7:E17" si="0">+H7-H6</f>
        <v>6.4583333333333326E-2</v>
      </c>
      <c r="F7" s="20">
        <v>47</v>
      </c>
      <c r="G7" s="23">
        <f>+E7</f>
        <v>6.4583333333333326E-2</v>
      </c>
      <c r="H7" s="23">
        <f t="shared" ref="H7:H21" si="1">TIME(ROUNDDOWN(D7/60,0),ROUNDUP(D7-ROUNDDOWN(D7/60,0)*60,0),0)+H6</f>
        <v>0.27847222222222223</v>
      </c>
    </row>
    <row r="8" spans="2:8" x14ac:dyDescent="0.3">
      <c r="B8" s="37" t="s">
        <v>33</v>
      </c>
      <c r="C8" s="20">
        <f>+F8-F7</f>
        <v>36</v>
      </c>
      <c r="D8" s="38">
        <f>+C8/$F$3*60</f>
        <v>70.819672131147541</v>
      </c>
      <c r="E8" s="23">
        <f t="shared" si="0"/>
        <v>4.9305555555555547E-2</v>
      </c>
      <c r="F8" s="20">
        <v>83</v>
      </c>
      <c r="G8" s="23">
        <f t="shared" ref="G8:G17" si="2">+G7+E8</f>
        <v>0.11388888888888887</v>
      </c>
      <c r="H8" s="23">
        <f t="shared" si="1"/>
        <v>0.32777777777777778</v>
      </c>
    </row>
    <row r="9" spans="2:8" x14ac:dyDescent="0.3">
      <c r="B9" s="39" t="s">
        <v>34</v>
      </c>
      <c r="C9" s="40"/>
      <c r="D9" s="41">
        <v>5</v>
      </c>
      <c r="E9" s="42">
        <f t="shared" si="0"/>
        <v>3.4722222222222099E-3</v>
      </c>
      <c r="F9" s="43"/>
      <c r="G9" s="42">
        <f t="shared" si="2"/>
        <v>0.11736111111111108</v>
      </c>
      <c r="H9" s="42">
        <f>TIME(ROUNDDOWN(D9/60,0),ROUNDUP(D9-ROUNDDOWN(D9/60,0)*60,0),0)+H8</f>
        <v>0.33124999999999999</v>
      </c>
    </row>
    <row r="10" spans="2:8" x14ac:dyDescent="0.3">
      <c r="B10" s="37" t="s">
        <v>1</v>
      </c>
      <c r="C10" s="20">
        <f>+F10-F8</f>
        <v>19</v>
      </c>
      <c r="D10" s="38">
        <f>+C10/$F$3*60</f>
        <v>37.377049180327873</v>
      </c>
      <c r="E10" s="23">
        <f t="shared" si="0"/>
        <v>2.6388888888888906E-2</v>
      </c>
      <c r="F10" s="20">
        <v>102</v>
      </c>
      <c r="G10" s="23">
        <f t="shared" si="2"/>
        <v>0.14374999999999999</v>
      </c>
      <c r="H10" s="23">
        <f>TIME(ROUNDDOWN(D10/60,0),ROUNDUP(D10-ROUNDDOWN(D10/60,0)*60,0),0)+H9</f>
        <v>0.3576388888888889</v>
      </c>
    </row>
    <row r="11" spans="2:8" x14ac:dyDescent="0.3">
      <c r="B11" s="37" t="s">
        <v>21</v>
      </c>
      <c r="C11" s="20">
        <f>+F11-F10</f>
        <v>31</v>
      </c>
      <c r="D11" s="38">
        <f>+C11/$F$3*60</f>
        <v>60.983606557377051</v>
      </c>
      <c r="E11" s="23">
        <f t="shared" si="0"/>
        <v>4.2361111111111127E-2</v>
      </c>
      <c r="F11" s="20">
        <v>133</v>
      </c>
      <c r="G11" s="23">
        <f t="shared" si="2"/>
        <v>0.18611111111111112</v>
      </c>
      <c r="H11" s="23">
        <f>TIME(ROUNDDOWN(D11/60,0),ROUNDUP(D11-ROUNDDOWN(D11/60,0)*60,0),0)+H10</f>
        <v>0.4</v>
      </c>
    </row>
    <row r="12" spans="2:8" x14ac:dyDescent="0.3">
      <c r="B12" s="39" t="s">
        <v>34</v>
      </c>
      <c r="C12" s="40"/>
      <c r="D12" s="41">
        <v>5</v>
      </c>
      <c r="E12" s="42">
        <f t="shared" si="0"/>
        <v>3.4722222222222099E-3</v>
      </c>
      <c r="F12" s="43"/>
      <c r="G12" s="42">
        <f t="shared" si="2"/>
        <v>0.18958333333333333</v>
      </c>
      <c r="H12" s="42">
        <f>TIME(ROUNDDOWN(D12/60,0),ROUNDUP(D12-ROUNDDOWN(D12/60,0)*60,0),0)+H11</f>
        <v>0.40347222222222223</v>
      </c>
    </row>
    <row r="13" spans="2:8" x14ac:dyDescent="0.3">
      <c r="B13" s="37" t="s">
        <v>2</v>
      </c>
      <c r="C13" s="20">
        <f>+F13-F11</f>
        <v>38</v>
      </c>
      <c r="D13" s="38">
        <f>+C13/$F$3*60</f>
        <v>74.754098360655746</v>
      </c>
      <c r="E13" s="23">
        <f t="shared" si="0"/>
        <v>5.2083333333333315E-2</v>
      </c>
      <c r="F13" s="20">
        <v>171</v>
      </c>
      <c r="G13" s="23">
        <f t="shared" si="2"/>
        <v>0.24166666666666664</v>
      </c>
      <c r="H13" s="23">
        <f>TIME(ROUNDDOWN(D13/60,0),ROUNDUP(D13-ROUNDDOWN(D13/60,0)*60,0),0)+H12</f>
        <v>0.45555555555555555</v>
      </c>
    </row>
    <row r="14" spans="2:8" x14ac:dyDescent="0.3">
      <c r="B14" s="37" t="s">
        <v>6</v>
      </c>
      <c r="C14" s="20">
        <f>+F14-F13</f>
        <v>33</v>
      </c>
      <c r="D14" s="38">
        <f>+C14/$F$3*60</f>
        <v>64.918032786885249</v>
      </c>
      <c r="E14" s="23">
        <f t="shared" si="0"/>
        <v>4.5138888888888895E-2</v>
      </c>
      <c r="F14" s="20">
        <v>204</v>
      </c>
      <c r="G14" s="23">
        <f t="shared" si="2"/>
        <v>0.28680555555555554</v>
      </c>
      <c r="H14" s="23">
        <f t="shared" si="1"/>
        <v>0.50069444444444444</v>
      </c>
    </row>
    <row r="15" spans="2:8" x14ac:dyDescent="0.3">
      <c r="B15" s="39" t="s">
        <v>34</v>
      </c>
      <c r="C15" s="40"/>
      <c r="D15" s="41">
        <v>0</v>
      </c>
      <c r="E15" s="42">
        <f t="shared" si="0"/>
        <v>0</v>
      </c>
      <c r="F15" s="43"/>
      <c r="G15" s="42">
        <f t="shared" si="2"/>
        <v>0.28680555555555554</v>
      </c>
      <c r="H15" s="42">
        <f t="shared" si="1"/>
        <v>0.50069444444444444</v>
      </c>
    </row>
    <row r="16" spans="2:8" x14ac:dyDescent="0.3">
      <c r="B16" s="37" t="s">
        <v>35</v>
      </c>
      <c r="C16" s="20">
        <f>+F16-F14</f>
        <v>21</v>
      </c>
      <c r="D16" s="38">
        <f>+C16/$F$3*60</f>
        <v>41.311475409836063</v>
      </c>
      <c r="E16" s="23">
        <f t="shared" si="0"/>
        <v>2.9166666666666674E-2</v>
      </c>
      <c r="F16" s="20">
        <v>225</v>
      </c>
      <c r="G16" s="23">
        <f t="shared" si="2"/>
        <v>0.31597222222222221</v>
      </c>
      <c r="H16" s="23">
        <f t="shared" si="1"/>
        <v>0.52986111111111112</v>
      </c>
    </row>
    <row r="17" spans="2:8" x14ac:dyDescent="0.3">
      <c r="B17" s="39" t="s">
        <v>34</v>
      </c>
      <c r="C17" s="40"/>
      <c r="D17" s="41">
        <v>5</v>
      </c>
      <c r="E17" s="23">
        <f t="shared" si="0"/>
        <v>3.4722222222222099E-3</v>
      </c>
      <c r="F17" s="20"/>
      <c r="G17" s="23">
        <f t="shared" si="2"/>
        <v>0.31944444444444442</v>
      </c>
      <c r="H17" s="23">
        <f t="shared" si="1"/>
        <v>0.53333333333333333</v>
      </c>
    </row>
    <row r="18" spans="2:8" x14ac:dyDescent="0.3">
      <c r="B18" s="37" t="s">
        <v>7</v>
      </c>
      <c r="C18" s="20">
        <f>+F18-F16</f>
        <v>32</v>
      </c>
      <c r="D18" s="38">
        <f>+C18/$F$3*60</f>
        <v>62.950819672131153</v>
      </c>
      <c r="E18" s="23">
        <f>+H18-H16</f>
        <v>4.3749999999999956E-2</v>
      </c>
      <c r="F18" s="20">
        <v>257</v>
      </c>
      <c r="G18" s="23">
        <f>+G16+E18</f>
        <v>0.35972222222222217</v>
      </c>
      <c r="H18" s="23">
        <f>TIME(ROUNDDOWN(D18/60,0),ROUNDUP(D18-ROUNDDOWN(D18/60,0)*60,0),0)+H16</f>
        <v>0.57361111111111107</v>
      </c>
    </row>
    <row r="19" spans="2:8" x14ac:dyDescent="0.3">
      <c r="B19" s="39" t="s">
        <v>34</v>
      </c>
      <c r="C19" s="40"/>
      <c r="D19" s="41">
        <v>0</v>
      </c>
      <c r="E19" s="42">
        <f>+H19-H18</f>
        <v>0</v>
      </c>
      <c r="F19" s="43"/>
      <c r="G19" s="42">
        <f>+G18+E19</f>
        <v>0.35972222222222217</v>
      </c>
      <c r="H19" s="42">
        <f>TIME(ROUNDDOWN(D19/60,0),ROUNDUP(D19-ROUNDDOWN(D19/60,0)*60,0),0)+H18</f>
        <v>0.57361111111111107</v>
      </c>
    </row>
    <row r="20" spans="2:8" x14ac:dyDescent="0.3">
      <c r="B20" s="37" t="s">
        <v>3</v>
      </c>
      <c r="C20" s="20">
        <f>+F20-F18</f>
        <v>17</v>
      </c>
      <c r="D20" s="38">
        <f>+C20/$F$3*60</f>
        <v>33.442622950819668</v>
      </c>
      <c r="E20" s="23">
        <f>+H20-H19</f>
        <v>2.3611111111111138E-2</v>
      </c>
      <c r="F20" s="20">
        <v>274</v>
      </c>
      <c r="G20" s="23">
        <f>+G19+E20</f>
        <v>0.3833333333333333</v>
      </c>
      <c r="H20" s="23">
        <f>TIME(ROUNDDOWN(D20/60,0),ROUNDUP(D20-ROUNDDOWN(D20/60,0)*60,0),0)+H19</f>
        <v>0.59722222222222221</v>
      </c>
    </row>
    <row r="21" spans="2:8" x14ac:dyDescent="0.3">
      <c r="B21" s="36" t="s">
        <v>32</v>
      </c>
      <c r="C21" s="44">
        <f>+F21-F20</f>
        <v>23</v>
      </c>
      <c r="D21" s="38">
        <f>+C21/$F$3*60</f>
        <v>45.245901639344261</v>
      </c>
      <c r="E21" s="45">
        <f>+H21-H20</f>
        <v>3.1944444444444442E-2</v>
      </c>
      <c r="F21" s="46">
        <v>297</v>
      </c>
      <c r="G21" s="47">
        <f>+G20+E21</f>
        <v>0.41527777777777775</v>
      </c>
      <c r="H21" s="47">
        <f t="shared" si="1"/>
        <v>0.62916666666666665</v>
      </c>
    </row>
    <row r="23" spans="2:8" x14ac:dyDescent="0.3">
      <c r="C23" s="48"/>
      <c r="D23" s="49"/>
      <c r="E23" s="50" t="s">
        <v>36</v>
      </c>
      <c r="F23" s="51">
        <v>0.41597222222222219</v>
      </c>
    </row>
    <row r="24" spans="2:8" x14ac:dyDescent="0.3">
      <c r="C24" s="48"/>
      <c r="D24" s="49"/>
      <c r="E24" s="50" t="s">
        <v>37</v>
      </c>
      <c r="F24" s="52">
        <f>G21</f>
        <v>0.41527777777777775</v>
      </c>
    </row>
    <row r="25" spans="2:8" x14ac:dyDescent="0.3">
      <c r="C25" s="48"/>
      <c r="D25" s="49"/>
      <c r="E25" s="50" t="s">
        <v>38</v>
      </c>
      <c r="F25" s="52">
        <f>+F23-F24</f>
        <v>6.9444444444444198E-4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4"/>
  <sheetViews>
    <sheetView topLeftCell="A3" workbookViewId="0">
      <selection activeCell="D44" sqref="D44"/>
    </sheetView>
  </sheetViews>
  <sheetFormatPr defaultColWidth="8.88671875" defaultRowHeight="14.4" x14ac:dyDescent="0.3"/>
  <cols>
    <col min="1" max="1" width="2.6640625" customWidth="1"/>
    <col min="2" max="2" width="14.109375" bestFit="1" customWidth="1"/>
    <col min="5" max="5" width="10.44140625" bestFit="1" customWidth="1"/>
    <col min="6" max="6" width="7.33203125" bestFit="1" customWidth="1"/>
    <col min="9" max="9" width="3.44140625" customWidth="1"/>
    <col min="10" max="10" width="14" customWidth="1"/>
    <col min="13" max="13" width="5" bestFit="1" customWidth="1"/>
    <col min="14" max="14" width="3.44140625" bestFit="1" customWidth="1"/>
  </cols>
  <sheetData>
    <row r="4" ht="15" customHeight="1" x14ac:dyDescent="0.3"/>
    <row r="5" ht="15.75" customHeight="1" x14ac:dyDescent="0.3"/>
    <row r="6" ht="15" customHeight="1" x14ac:dyDescent="0.3"/>
    <row r="7" ht="16.5" customHeight="1" x14ac:dyDescent="0.3"/>
    <row r="13" ht="15" customHeight="1" x14ac:dyDescent="0.3"/>
    <row r="14" ht="15" customHeight="1" x14ac:dyDescent="0.3"/>
  </sheetData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Körschema</vt:lpstr>
      <vt:lpstr>Enklare variant...</vt:lpstr>
      <vt:lpstr>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Erdalen</dc:creator>
  <cp:lastModifiedBy>Stadler Jörgen</cp:lastModifiedBy>
  <cp:lastPrinted>2018-06-13T06:26:00Z</cp:lastPrinted>
  <dcterms:created xsi:type="dcterms:W3CDTF">2008-06-04T18:43:32Z</dcterms:created>
  <dcterms:modified xsi:type="dcterms:W3CDTF">2019-05-19T21:36:17Z</dcterms:modified>
</cp:coreProperties>
</file>