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8dce6cbb300189/Dokument/Mina privata dokument/Lygnens Venner Styret/VR 25/"/>
    </mc:Choice>
  </mc:AlternateContent>
  <xr:revisionPtr revIDLastSave="49" documentId="8_{0267AF97-4A8F-4E0D-99EE-4DED04922C8C}" xr6:coauthVersionLast="47" xr6:coauthVersionMax="47" xr10:uidLastSave="{16292D93-CC9D-4028-B9C5-FD90F7BD4C0A}"/>
  <bookViews>
    <workbookView xWindow="-108" yWindow="-108" windowWidth="23256" windowHeight="12456" tabRatio="789" xr2:uid="{1B0CBF14-3357-45E7-AE43-0B3FF2DAB4AC}"/>
  </bookViews>
  <sheets>
    <sheet name="Deltagare" sheetId="5" r:id="rId1"/>
    <sheet name="Körschema (2025 sub 13 mix) " sheetId="1" r:id="rId2"/>
    <sheet name="Körschema (2025 sub 11,5 mix)" sheetId="2" r:id="rId3"/>
    <sheet name="Körschema (2025 sub 1300)" sheetId="3" r:id="rId4"/>
    <sheet name="Körschema (2025 sub 1130) 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E10" i="5"/>
  <c r="E17" i="5"/>
  <c r="H53" i="4"/>
  <c r="T52" i="4"/>
  <c r="C52" i="4"/>
  <c r="F52" i="4" s="1"/>
  <c r="T51" i="4"/>
  <c r="F51" i="4"/>
  <c r="C51" i="4"/>
  <c r="T50" i="4"/>
  <c r="F50" i="4"/>
  <c r="C50" i="4"/>
  <c r="T49" i="4"/>
  <c r="C49" i="4"/>
  <c r="F49" i="4" s="1"/>
  <c r="T48" i="4"/>
  <c r="C48" i="4"/>
  <c r="F48" i="4" s="1"/>
  <c r="T47" i="4"/>
  <c r="C47" i="4"/>
  <c r="F47" i="4" s="1"/>
  <c r="T46" i="4"/>
  <c r="C46" i="4"/>
  <c r="F46" i="4" s="1"/>
  <c r="T45" i="4"/>
  <c r="F45" i="4"/>
  <c r="C45" i="4"/>
  <c r="T44" i="4"/>
  <c r="F44" i="4"/>
  <c r="C44" i="4"/>
  <c r="T43" i="4"/>
  <c r="F43" i="4"/>
  <c r="G43" i="4" s="1"/>
  <c r="U42" i="4"/>
  <c r="H35" i="4"/>
  <c r="T34" i="4"/>
  <c r="F34" i="4"/>
  <c r="C34" i="4"/>
  <c r="T33" i="4"/>
  <c r="F33" i="4"/>
  <c r="C33" i="4"/>
  <c r="T32" i="4"/>
  <c r="F32" i="4"/>
  <c r="C32" i="4"/>
  <c r="T31" i="4"/>
  <c r="C31" i="4"/>
  <c r="F31" i="4" s="1"/>
  <c r="T30" i="4"/>
  <c r="C30" i="4"/>
  <c r="F30" i="4" s="1"/>
  <c r="T29" i="4"/>
  <c r="C29" i="4"/>
  <c r="F29" i="4" s="1"/>
  <c r="T28" i="4"/>
  <c r="C28" i="4"/>
  <c r="F28" i="4" s="1"/>
  <c r="T27" i="4"/>
  <c r="F27" i="4"/>
  <c r="C27" i="4"/>
  <c r="T26" i="4"/>
  <c r="F26" i="4"/>
  <c r="C26" i="4"/>
  <c r="T25" i="4"/>
  <c r="F25" i="4"/>
  <c r="G25" i="4" s="1"/>
  <c r="U24" i="4"/>
  <c r="H15" i="4"/>
  <c r="T14" i="4"/>
  <c r="F14" i="4"/>
  <c r="C14" i="4"/>
  <c r="T13" i="4"/>
  <c r="F13" i="4"/>
  <c r="C13" i="4"/>
  <c r="T12" i="4"/>
  <c r="F12" i="4"/>
  <c r="C12" i="4"/>
  <c r="T11" i="4"/>
  <c r="C11" i="4"/>
  <c r="F11" i="4" s="1"/>
  <c r="T10" i="4"/>
  <c r="C10" i="4"/>
  <c r="F10" i="4" s="1"/>
  <c r="T9" i="4"/>
  <c r="C9" i="4"/>
  <c r="F9" i="4" s="1"/>
  <c r="T8" i="4"/>
  <c r="C8" i="4"/>
  <c r="F8" i="4" s="1"/>
  <c r="T7" i="4"/>
  <c r="F7" i="4"/>
  <c r="C7" i="4"/>
  <c r="T6" i="4"/>
  <c r="F6" i="4"/>
  <c r="C6" i="4"/>
  <c r="T5" i="4"/>
  <c r="F5" i="4"/>
  <c r="G5" i="4" s="1"/>
  <c r="U4" i="4"/>
  <c r="H53" i="3"/>
  <c r="T52" i="3"/>
  <c r="F52" i="3"/>
  <c r="C52" i="3"/>
  <c r="T51" i="3"/>
  <c r="C51" i="3"/>
  <c r="F51" i="3" s="1"/>
  <c r="T50" i="3"/>
  <c r="C50" i="3"/>
  <c r="F50" i="3" s="1"/>
  <c r="T49" i="3"/>
  <c r="C49" i="3"/>
  <c r="F49" i="3" s="1"/>
  <c r="T48" i="3"/>
  <c r="C48" i="3"/>
  <c r="F48" i="3" s="1"/>
  <c r="T47" i="3"/>
  <c r="C47" i="3"/>
  <c r="F47" i="3" s="1"/>
  <c r="T46" i="3"/>
  <c r="C46" i="3"/>
  <c r="F46" i="3" s="1"/>
  <c r="T45" i="3"/>
  <c r="F45" i="3"/>
  <c r="C45" i="3"/>
  <c r="T44" i="3"/>
  <c r="F44" i="3"/>
  <c r="C44" i="3"/>
  <c r="T43" i="3"/>
  <c r="F43" i="3"/>
  <c r="G43" i="3" s="1"/>
  <c r="U42" i="3"/>
  <c r="H35" i="3"/>
  <c r="T34" i="3"/>
  <c r="F34" i="3"/>
  <c r="C34" i="3"/>
  <c r="T33" i="3"/>
  <c r="C33" i="3"/>
  <c r="F33" i="3" s="1"/>
  <c r="T32" i="3"/>
  <c r="C32" i="3"/>
  <c r="F32" i="3" s="1"/>
  <c r="T31" i="3"/>
  <c r="C31" i="3"/>
  <c r="F31" i="3" s="1"/>
  <c r="T30" i="3"/>
  <c r="C30" i="3"/>
  <c r="F30" i="3" s="1"/>
  <c r="T29" i="3"/>
  <c r="C29" i="3"/>
  <c r="F29" i="3" s="1"/>
  <c r="T28" i="3"/>
  <c r="C28" i="3"/>
  <c r="F28" i="3" s="1"/>
  <c r="T27" i="3"/>
  <c r="F27" i="3"/>
  <c r="C27" i="3"/>
  <c r="T26" i="3"/>
  <c r="F26" i="3"/>
  <c r="C26" i="3"/>
  <c r="T25" i="3"/>
  <c r="G25" i="3"/>
  <c r="U25" i="3" s="1"/>
  <c r="F25" i="3"/>
  <c r="U24" i="3"/>
  <c r="H15" i="3"/>
  <c r="T14" i="3"/>
  <c r="F14" i="3"/>
  <c r="C14" i="3"/>
  <c r="T13" i="3"/>
  <c r="C13" i="3"/>
  <c r="F13" i="3" s="1"/>
  <c r="T12" i="3"/>
  <c r="C12" i="3"/>
  <c r="F12" i="3" s="1"/>
  <c r="T11" i="3"/>
  <c r="C11" i="3"/>
  <c r="F11" i="3" s="1"/>
  <c r="T10" i="3"/>
  <c r="C10" i="3"/>
  <c r="F10" i="3" s="1"/>
  <c r="T9" i="3"/>
  <c r="C9" i="3"/>
  <c r="F9" i="3" s="1"/>
  <c r="T8" i="3"/>
  <c r="C8" i="3"/>
  <c r="F8" i="3" s="1"/>
  <c r="T7" i="3"/>
  <c r="F7" i="3"/>
  <c r="C7" i="3"/>
  <c r="T6" i="3"/>
  <c r="F6" i="3"/>
  <c r="C6" i="3"/>
  <c r="T5" i="3"/>
  <c r="J5" i="3"/>
  <c r="G5" i="3"/>
  <c r="U5" i="3" s="1"/>
  <c r="F5" i="3"/>
  <c r="U4" i="3"/>
  <c r="H53" i="2"/>
  <c r="T52" i="2"/>
  <c r="C52" i="2"/>
  <c r="F52" i="2" s="1"/>
  <c r="T51" i="2"/>
  <c r="C51" i="2"/>
  <c r="F51" i="2" s="1"/>
  <c r="T50" i="2"/>
  <c r="C50" i="2"/>
  <c r="F50" i="2" s="1"/>
  <c r="T49" i="2"/>
  <c r="C49" i="2"/>
  <c r="F49" i="2" s="1"/>
  <c r="T48" i="2"/>
  <c r="C48" i="2"/>
  <c r="F48" i="2" s="1"/>
  <c r="T47" i="2"/>
  <c r="F47" i="2"/>
  <c r="C47" i="2"/>
  <c r="T46" i="2"/>
  <c r="F46" i="2"/>
  <c r="C46" i="2"/>
  <c r="T45" i="2"/>
  <c r="F45" i="2"/>
  <c r="C45" i="2"/>
  <c r="T44" i="2"/>
  <c r="F44" i="2"/>
  <c r="C44" i="2"/>
  <c r="T43" i="2"/>
  <c r="G43" i="2"/>
  <c r="U43" i="2" s="1"/>
  <c r="F43" i="2"/>
  <c r="U42" i="2"/>
  <c r="H35" i="2"/>
  <c r="T34" i="2"/>
  <c r="C34" i="2"/>
  <c r="F34" i="2" s="1"/>
  <c r="T33" i="2"/>
  <c r="C33" i="2"/>
  <c r="F33" i="2" s="1"/>
  <c r="T32" i="2"/>
  <c r="C32" i="2"/>
  <c r="F32" i="2" s="1"/>
  <c r="T31" i="2"/>
  <c r="C31" i="2"/>
  <c r="F31" i="2" s="1"/>
  <c r="T30" i="2"/>
  <c r="F30" i="2"/>
  <c r="C30" i="2"/>
  <c r="T29" i="2"/>
  <c r="C29" i="2"/>
  <c r="F29" i="2" s="1"/>
  <c r="T28" i="2"/>
  <c r="C28" i="2"/>
  <c r="F28" i="2" s="1"/>
  <c r="T27" i="2"/>
  <c r="F27" i="2"/>
  <c r="C27" i="2"/>
  <c r="T26" i="2"/>
  <c r="F26" i="2"/>
  <c r="C26" i="2"/>
  <c r="T25" i="2"/>
  <c r="G25" i="2"/>
  <c r="U25" i="2" s="1"/>
  <c r="F25" i="2"/>
  <c r="U24" i="2"/>
  <c r="H15" i="2"/>
  <c r="T14" i="2"/>
  <c r="C14" i="2"/>
  <c r="F14" i="2" s="1"/>
  <c r="T13" i="2"/>
  <c r="C13" i="2"/>
  <c r="F13" i="2" s="1"/>
  <c r="T12" i="2"/>
  <c r="C12" i="2"/>
  <c r="F12" i="2" s="1"/>
  <c r="T11" i="2"/>
  <c r="C11" i="2"/>
  <c r="F11" i="2" s="1"/>
  <c r="T10" i="2"/>
  <c r="C10" i="2"/>
  <c r="F10" i="2" s="1"/>
  <c r="T9" i="2"/>
  <c r="C9" i="2"/>
  <c r="F9" i="2" s="1"/>
  <c r="T8" i="2"/>
  <c r="C8" i="2"/>
  <c r="F8" i="2" s="1"/>
  <c r="T7" i="2"/>
  <c r="F7" i="2"/>
  <c r="C7" i="2"/>
  <c r="T6" i="2"/>
  <c r="F6" i="2"/>
  <c r="C6" i="2"/>
  <c r="T5" i="2"/>
  <c r="G5" i="2"/>
  <c r="U5" i="2" s="1"/>
  <c r="F5" i="2"/>
  <c r="U4" i="2"/>
  <c r="H53" i="1"/>
  <c r="T52" i="1"/>
  <c r="C52" i="1"/>
  <c r="F52" i="1" s="1"/>
  <c r="T51" i="1"/>
  <c r="C51" i="1"/>
  <c r="F51" i="1" s="1"/>
  <c r="T50" i="1"/>
  <c r="C50" i="1"/>
  <c r="F50" i="1" s="1"/>
  <c r="T49" i="1"/>
  <c r="C49" i="1"/>
  <c r="F49" i="1" s="1"/>
  <c r="T48" i="1"/>
  <c r="F48" i="1"/>
  <c r="C48" i="1"/>
  <c r="T47" i="1"/>
  <c r="F47" i="1"/>
  <c r="C47" i="1"/>
  <c r="T46" i="1"/>
  <c r="F46" i="1"/>
  <c r="C46" i="1"/>
  <c r="T45" i="1"/>
  <c r="F45" i="1"/>
  <c r="C45" i="1"/>
  <c r="T44" i="1"/>
  <c r="F44" i="1"/>
  <c r="C44" i="1"/>
  <c r="T43" i="1"/>
  <c r="F43" i="1"/>
  <c r="G43" i="1" s="1"/>
  <c r="U42" i="1"/>
  <c r="H35" i="1"/>
  <c r="T34" i="1"/>
  <c r="F34" i="1"/>
  <c r="C34" i="1"/>
  <c r="T33" i="1"/>
  <c r="C33" i="1"/>
  <c r="F33" i="1" s="1"/>
  <c r="T32" i="1"/>
  <c r="C32" i="1"/>
  <c r="F32" i="1" s="1"/>
  <c r="T31" i="1"/>
  <c r="C31" i="1"/>
  <c r="F31" i="1" s="1"/>
  <c r="T30" i="1"/>
  <c r="C30" i="1"/>
  <c r="F30" i="1" s="1"/>
  <c r="T29" i="1"/>
  <c r="C29" i="1"/>
  <c r="F29" i="1" s="1"/>
  <c r="T28" i="1"/>
  <c r="C28" i="1"/>
  <c r="F28" i="1" s="1"/>
  <c r="T27" i="1"/>
  <c r="F27" i="1"/>
  <c r="C27" i="1"/>
  <c r="T26" i="1"/>
  <c r="F26" i="1"/>
  <c r="C26" i="1"/>
  <c r="T25" i="1"/>
  <c r="F25" i="1"/>
  <c r="G25" i="1" s="1"/>
  <c r="U24" i="1"/>
  <c r="H15" i="1"/>
  <c r="T14" i="1"/>
  <c r="C14" i="1"/>
  <c r="F14" i="1" s="1"/>
  <c r="T13" i="1"/>
  <c r="C13" i="1"/>
  <c r="F13" i="1" s="1"/>
  <c r="T12" i="1"/>
  <c r="C12" i="1"/>
  <c r="F12" i="1" s="1"/>
  <c r="T11" i="1"/>
  <c r="F11" i="1"/>
  <c r="C11" i="1"/>
  <c r="T10" i="1"/>
  <c r="F10" i="1"/>
  <c r="C10" i="1"/>
  <c r="T9" i="1"/>
  <c r="C9" i="1"/>
  <c r="F9" i="1" s="1"/>
  <c r="T8" i="1"/>
  <c r="C8" i="1"/>
  <c r="F8" i="1" s="1"/>
  <c r="T7" i="1"/>
  <c r="C7" i="1"/>
  <c r="F7" i="1" s="1"/>
  <c r="T6" i="1"/>
  <c r="C6" i="1"/>
  <c r="F6" i="1" s="1"/>
  <c r="T5" i="1"/>
  <c r="G5" i="1"/>
  <c r="U5" i="1" s="1"/>
  <c r="F5" i="1"/>
  <c r="U4" i="1"/>
  <c r="I5" i="1" l="1"/>
  <c r="G6" i="1" s="1"/>
  <c r="J5" i="1"/>
  <c r="J25" i="1"/>
  <c r="I25" i="1"/>
  <c r="G26" i="1" s="1"/>
  <c r="U43" i="4"/>
  <c r="J43" i="4"/>
  <c r="I43" i="4"/>
  <c r="G44" i="4" s="1"/>
  <c r="U43" i="1"/>
  <c r="J43" i="1"/>
  <c r="I43" i="1"/>
  <c r="G44" i="1" s="1"/>
  <c r="U43" i="3"/>
  <c r="J43" i="3"/>
  <c r="I43" i="3"/>
  <c r="G44" i="3" s="1"/>
  <c r="U5" i="4"/>
  <c r="J5" i="4"/>
  <c r="I5" i="4"/>
  <c r="G6" i="4" s="1"/>
  <c r="U25" i="1"/>
  <c r="U25" i="4"/>
  <c r="J25" i="4"/>
  <c r="I25" i="4"/>
  <c r="G26" i="4" s="1"/>
  <c r="I5" i="2"/>
  <c r="G6" i="2" s="1"/>
  <c r="I25" i="2"/>
  <c r="G26" i="2" s="1"/>
  <c r="I43" i="2"/>
  <c r="G44" i="2" s="1"/>
  <c r="I5" i="3"/>
  <c r="G6" i="3" s="1"/>
  <c r="I25" i="3"/>
  <c r="G26" i="3" s="1"/>
  <c r="J5" i="2"/>
  <c r="J25" i="2"/>
  <c r="J43" i="2"/>
  <c r="J25" i="3"/>
  <c r="U26" i="3" l="1"/>
  <c r="J26" i="3"/>
  <c r="I26" i="3"/>
  <c r="U44" i="2"/>
  <c r="J44" i="2"/>
  <c r="I44" i="2"/>
  <c r="U44" i="4"/>
  <c r="J44" i="4"/>
  <c r="I44" i="4"/>
  <c r="U6" i="3"/>
  <c r="J6" i="3"/>
  <c r="I6" i="3"/>
  <c r="U6" i="4"/>
  <c r="J6" i="4"/>
  <c r="I6" i="4"/>
  <c r="U26" i="2"/>
  <c r="J26" i="2"/>
  <c r="I26" i="2"/>
  <c r="U44" i="1"/>
  <c r="J44" i="1"/>
  <c r="I44" i="1"/>
  <c r="I6" i="1"/>
  <c r="U6" i="1"/>
  <c r="J6" i="1"/>
  <c r="U6" i="2"/>
  <c r="J6" i="2"/>
  <c r="I6" i="2"/>
  <c r="U44" i="3"/>
  <c r="J44" i="3"/>
  <c r="I44" i="3"/>
  <c r="U26" i="4"/>
  <c r="J26" i="4"/>
  <c r="I26" i="4"/>
  <c r="U26" i="1"/>
  <c r="J26" i="1"/>
  <c r="I26" i="1"/>
  <c r="V6" i="4" l="1"/>
  <c r="G7" i="4"/>
  <c r="V26" i="2"/>
  <c r="G27" i="2"/>
  <c r="V44" i="2"/>
  <c r="G45" i="2"/>
  <c r="V26" i="3"/>
  <c r="G27" i="3"/>
  <c r="V44" i="3"/>
  <c r="G45" i="3"/>
  <c r="G7" i="1"/>
  <c r="V6" i="1"/>
  <c r="V44" i="1"/>
  <c r="G45" i="1"/>
  <c r="V26" i="1"/>
  <c r="G27" i="1"/>
  <c r="V6" i="3"/>
  <c r="G7" i="3"/>
  <c r="V6" i="2"/>
  <c r="G7" i="2"/>
  <c r="V26" i="4"/>
  <c r="G27" i="4"/>
  <c r="V44" i="4"/>
  <c r="G45" i="4"/>
  <c r="U45" i="4" l="1"/>
  <c r="J45" i="4"/>
  <c r="I45" i="4"/>
  <c r="G46" i="4" s="1"/>
  <c r="U45" i="1"/>
  <c r="J45" i="1"/>
  <c r="I45" i="1"/>
  <c r="G46" i="1" s="1"/>
  <c r="U45" i="2"/>
  <c r="J45" i="2"/>
  <c r="I45" i="2"/>
  <c r="G46" i="2" s="1"/>
  <c r="U27" i="1"/>
  <c r="J27" i="1"/>
  <c r="I27" i="1"/>
  <c r="G28" i="1" s="1"/>
  <c r="U27" i="3"/>
  <c r="J27" i="3"/>
  <c r="I27" i="3"/>
  <c r="G28" i="3" s="1"/>
  <c r="U27" i="4"/>
  <c r="J27" i="4"/>
  <c r="I27" i="4"/>
  <c r="G28" i="4" s="1"/>
  <c r="U7" i="2"/>
  <c r="J7" i="2"/>
  <c r="I7" i="2"/>
  <c r="G8" i="2" s="1"/>
  <c r="U27" i="2"/>
  <c r="J27" i="2"/>
  <c r="I27" i="2"/>
  <c r="G28" i="2" s="1"/>
  <c r="U7" i="1"/>
  <c r="J7" i="1"/>
  <c r="I7" i="1"/>
  <c r="G8" i="1" s="1"/>
  <c r="U7" i="3"/>
  <c r="J7" i="3"/>
  <c r="I7" i="3"/>
  <c r="G8" i="3" s="1"/>
  <c r="U45" i="3"/>
  <c r="J45" i="3"/>
  <c r="I45" i="3"/>
  <c r="G46" i="3" s="1"/>
  <c r="U7" i="4"/>
  <c r="J7" i="4"/>
  <c r="I7" i="4"/>
  <c r="G8" i="4" s="1"/>
  <c r="U46" i="4" l="1"/>
  <c r="J46" i="4"/>
  <c r="I46" i="4"/>
  <c r="U28" i="4"/>
  <c r="J28" i="4"/>
  <c r="I28" i="4"/>
  <c r="U46" i="2"/>
  <c r="J46" i="2"/>
  <c r="I46" i="2"/>
  <c r="U28" i="2"/>
  <c r="J28" i="2"/>
  <c r="I28" i="2"/>
  <c r="U28" i="3"/>
  <c r="J28" i="3"/>
  <c r="I28" i="3"/>
  <c r="U46" i="1"/>
  <c r="J46" i="1"/>
  <c r="I46" i="1"/>
  <c r="U8" i="2"/>
  <c r="J8" i="2"/>
  <c r="I8" i="2"/>
  <c r="U46" i="3"/>
  <c r="J46" i="3"/>
  <c r="I46" i="3"/>
  <c r="U8" i="3"/>
  <c r="J8" i="3"/>
  <c r="I8" i="3"/>
  <c r="U8" i="4"/>
  <c r="J8" i="4"/>
  <c r="I8" i="4"/>
  <c r="U28" i="1"/>
  <c r="J28" i="1"/>
  <c r="I28" i="1"/>
  <c r="I8" i="1"/>
  <c r="J8" i="1"/>
  <c r="U8" i="1"/>
  <c r="V46" i="4" l="1"/>
  <c r="G47" i="4"/>
  <c r="G9" i="1"/>
  <c r="V8" i="1"/>
  <c r="V46" i="1"/>
  <c r="G47" i="1"/>
  <c r="V28" i="1"/>
  <c r="G29" i="1"/>
  <c r="V46" i="3"/>
  <c r="G47" i="3"/>
  <c r="V28" i="3"/>
  <c r="G29" i="3"/>
  <c r="V8" i="3"/>
  <c r="G9" i="3"/>
  <c r="V46" i="2"/>
  <c r="G47" i="2"/>
  <c r="V8" i="4"/>
  <c r="G9" i="4"/>
  <c r="V28" i="4"/>
  <c r="G29" i="4"/>
  <c r="V8" i="2"/>
  <c r="G9" i="2"/>
  <c r="V28" i="2"/>
  <c r="G29" i="2"/>
  <c r="I9" i="1" l="1"/>
  <c r="G10" i="1" s="1"/>
  <c r="U9" i="1"/>
  <c r="J9" i="1"/>
  <c r="U47" i="3"/>
  <c r="J47" i="3"/>
  <c r="I47" i="3"/>
  <c r="G48" i="3" s="1"/>
  <c r="U47" i="2"/>
  <c r="J47" i="2"/>
  <c r="I47" i="2"/>
  <c r="G48" i="2" s="1"/>
  <c r="U29" i="1"/>
  <c r="J29" i="1"/>
  <c r="I29" i="1"/>
  <c r="G30" i="1" s="1"/>
  <c r="U9" i="4"/>
  <c r="J9" i="4"/>
  <c r="I9" i="4"/>
  <c r="G10" i="4" s="1"/>
  <c r="U47" i="4"/>
  <c r="J47" i="4"/>
  <c r="I47" i="4"/>
  <c r="G48" i="4" s="1"/>
  <c r="U29" i="2"/>
  <c r="J29" i="2"/>
  <c r="I29" i="2"/>
  <c r="G30" i="2" s="1"/>
  <c r="U9" i="2"/>
  <c r="J9" i="2"/>
  <c r="I9" i="2"/>
  <c r="G10" i="2" s="1"/>
  <c r="U9" i="3"/>
  <c r="J9" i="3"/>
  <c r="I9" i="3"/>
  <c r="G10" i="3" s="1"/>
  <c r="U47" i="1"/>
  <c r="J47" i="1"/>
  <c r="I47" i="1"/>
  <c r="G48" i="1" s="1"/>
  <c r="U29" i="4"/>
  <c r="J29" i="4"/>
  <c r="I29" i="4"/>
  <c r="G30" i="4" s="1"/>
  <c r="U29" i="3"/>
  <c r="J29" i="3"/>
  <c r="I29" i="3"/>
  <c r="G30" i="3" s="1"/>
  <c r="U10" i="4" l="1"/>
  <c r="J10" i="4"/>
  <c r="I10" i="4"/>
  <c r="U48" i="3"/>
  <c r="J48" i="3"/>
  <c r="I48" i="3"/>
  <c r="U30" i="2"/>
  <c r="J30" i="2"/>
  <c r="I30" i="2"/>
  <c r="U30" i="3"/>
  <c r="J30" i="3"/>
  <c r="I30" i="3"/>
  <c r="U10" i="3"/>
  <c r="J10" i="3"/>
  <c r="I10" i="3"/>
  <c r="U48" i="1"/>
  <c r="J48" i="1"/>
  <c r="I48" i="1"/>
  <c r="U30" i="1"/>
  <c r="J30" i="1"/>
  <c r="I30" i="1"/>
  <c r="U48" i="4"/>
  <c r="J48" i="4"/>
  <c r="I48" i="4"/>
  <c r="U10" i="2"/>
  <c r="J10" i="2"/>
  <c r="I10" i="2"/>
  <c r="U30" i="4"/>
  <c r="J30" i="4"/>
  <c r="I30" i="4"/>
  <c r="U48" i="2"/>
  <c r="J48" i="2"/>
  <c r="I48" i="2"/>
  <c r="J10" i="1"/>
  <c r="I10" i="1"/>
  <c r="U10" i="1"/>
  <c r="G11" i="2" l="1"/>
  <c r="V10" i="2"/>
  <c r="G11" i="4"/>
  <c r="V10" i="4"/>
  <c r="G49" i="1"/>
  <c r="V48" i="1"/>
  <c r="G49" i="4"/>
  <c r="V48" i="4"/>
  <c r="G11" i="3"/>
  <c r="V10" i="3"/>
  <c r="G11" i="1"/>
  <c r="V10" i="1"/>
  <c r="G49" i="2"/>
  <c r="V48" i="2"/>
  <c r="G31" i="4"/>
  <c r="V30" i="4"/>
  <c r="G49" i="3"/>
  <c r="V48" i="3"/>
  <c r="G31" i="1"/>
  <c r="V30" i="1"/>
  <c r="G31" i="2"/>
  <c r="V30" i="2"/>
  <c r="G31" i="3"/>
  <c r="V30" i="3"/>
  <c r="J11" i="1" l="1"/>
  <c r="I11" i="1"/>
  <c r="G12" i="1" s="1"/>
  <c r="U11" i="1"/>
  <c r="U31" i="3"/>
  <c r="J31" i="3"/>
  <c r="I31" i="3"/>
  <c r="G32" i="3" s="1"/>
  <c r="U31" i="4"/>
  <c r="J31" i="4"/>
  <c r="I31" i="4"/>
  <c r="G32" i="4" s="1"/>
  <c r="U49" i="4"/>
  <c r="J49" i="4"/>
  <c r="I49" i="4"/>
  <c r="G50" i="4" s="1"/>
  <c r="U49" i="2"/>
  <c r="J49" i="2"/>
  <c r="I49" i="2"/>
  <c r="G50" i="2" s="1"/>
  <c r="U49" i="1"/>
  <c r="J49" i="1"/>
  <c r="I49" i="1"/>
  <c r="G50" i="1" s="1"/>
  <c r="U11" i="4"/>
  <c r="J11" i="4"/>
  <c r="I11" i="4"/>
  <c r="G12" i="4" s="1"/>
  <c r="U31" i="2"/>
  <c r="J31" i="2"/>
  <c r="I31" i="2"/>
  <c r="G32" i="2" s="1"/>
  <c r="U31" i="1"/>
  <c r="J31" i="1"/>
  <c r="I31" i="1"/>
  <c r="G32" i="1" s="1"/>
  <c r="U49" i="3"/>
  <c r="J49" i="3"/>
  <c r="I49" i="3"/>
  <c r="G50" i="3" s="1"/>
  <c r="U11" i="3"/>
  <c r="J11" i="3"/>
  <c r="I11" i="3"/>
  <c r="G12" i="3" s="1"/>
  <c r="U11" i="2"/>
  <c r="J11" i="2"/>
  <c r="I11" i="2"/>
  <c r="G12" i="2" s="1"/>
  <c r="I32" i="1" l="1"/>
  <c r="U32" i="1"/>
  <c r="J32" i="1"/>
  <c r="I12" i="3"/>
  <c r="U12" i="3"/>
  <c r="J12" i="3"/>
  <c r="I32" i="2"/>
  <c r="U32" i="2"/>
  <c r="J32" i="2"/>
  <c r="I50" i="2"/>
  <c r="U50" i="2"/>
  <c r="J50" i="2"/>
  <c r="J12" i="1"/>
  <c r="I12" i="1"/>
  <c r="U12" i="1"/>
  <c r="I32" i="4"/>
  <c r="U32" i="4"/>
  <c r="J32" i="4"/>
  <c r="I50" i="3"/>
  <c r="U50" i="3"/>
  <c r="J50" i="3"/>
  <c r="I32" i="3"/>
  <c r="U32" i="3"/>
  <c r="J32" i="3"/>
  <c r="I12" i="4"/>
  <c r="U12" i="4"/>
  <c r="J12" i="4"/>
  <c r="I50" i="1"/>
  <c r="U50" i="1"/>
  <c r="J50" i="1"/>
  <c r="I12" i="2"/>
  <c r="U12" i="2"/>
  <c r="J12" i="2"/>
  <c r="I50" i="4"/>
  <c r="U50" i="4"/>
  <c r="J50" i="4"/>
  <c r="G33" i="4" l="1"/>
  <c r="V32" i="4"/>
  <c r="G13" i="2"/>
  <c r="V12" i="2"/>
  <c r="G33" i="2"/>
  <c r="V32" i="2"/>
  <c r="G51" i="3"/>
  <c r="V50" i="3"/>
  <c r="G33" i="3"/>
  <c r="V32" i="3"/>
  <c r="G13" i="1"/>
  <c r="V12" i="1"/>
  <c r="G51" i="4"/>
  <c r="V50" i="4"/>
  <c r="G51" i="2"/>
  <c r="V50" i="2"/>
  <c r="G13" i="4"/>
  <c r="V12" i="4"/>
  <c r="G33" i="1"/>
  <c r="V32" i="1"/>
  <c r="G51" i="1"/>
  <c r="V50" i="1"/>
  <c r="G13" i="3"/>
  <c r="V12" i="3"/>
  <c r="I51" i="3" l="1"/>
  <c r="G52" i="3" s="1"/>
  <c r="U51" i="3"/>
  <c r="J51" i="3"/>
  <c r="I13" i="4"/>
  <c r="G14" i="4" s="1"/>
  <c r="U13" i="4"/>
  <c r="J13" i="4"/>
  <c r="I51" i="1"/>
  <c r="G52" i="1" s="1"/>
  <c r="U51" i="1"/>
  <c r="J51" i="1"/>
  <c r="I33" i="2"/>
  <c r="G34" i="2" s="1"/>
  <c r="U33" i="2"/>
  <c r="J33" i="2"/>
  <c r="I13" i="3"/>
  <c r="G14" i="3" s="1"/>
  <c r="U13" i="3"/>
  <c r="J13" i="3"/>
  <c r="I33" i="4"/>
  <c r="G34" i="4" s="1"/>
  <c r="U33" i="4"/>
  <c r="J33" i="4"/>
  <c r="I51" i="2"/>
  <c r="G52" i="2" s="1"/>
  <c r="U51" i="2"/>
  <c r="J51" i="2"/>
  <c r="I51" i="4"/>
  <c r="G52" i="4" s="1"/>
  <c r="U51" i="4"/>
  <c r="J51" i="4"/>
  <c r="I33" i="1"/>
  <c r="G34" i="1" s="1"/>
  <c r="U33" i="1"/>
  <c r="J33" i="1"/>
  <c r="J13" i="1"/>
  <c r="I13" i="1"/>
  <c r="G14" i="1" s="1"/>
  <c r="U13" i="1"/>
  <c r="I13" i="2"/>
  <c r="G14" i="2" s="1"/>
  <c r="U13" i="2"/>
  <c r="J13" i="2"/>
  <c r="I33" i="3"/>
  <c r="G34" i="3" s="1"/>
  <c r="U33" i="3"/>
  <c r="J33" i="3"/>
  <c r="J34" i="1" l="1"/>
  <c r="U34" i="1"/>
  <c r="J52" i="1"/>
  <c r="U52" i="1"/>
  <c r="J34" i="4"/>
  <c r="U34" i="4"/>
  <c r="J14" i="2"/>
  <c r="U14" i="2"/>
  <c r="J14" i="3"/>
  <c r="U14" i="3"/>
  <c r="J52" i="4"/>
  <c r="U52" i="4"/>
  <c r="U14" i="1"/>
  <c r="J14" i="1"/>
  <c r="J14" i="4"/>
  <c r="U14" i="4"/>
  <c r="J52" i="2"/>
  <c r="U52" i="2"/>
  <c r="J34" i="3"/>
  <c r="U34" i="3"/>
  <c r="J34" i="2"/>
  <c r="U34" i="2"/>
  <c r="J52" i="3"/>
  <c r="U52" i="3"/>
  <c r="E16" i="4" l="1"/>
  <c r="E15" i="4"/>
  <c r="U15" i="4" s="1"/>
  <c r="E16" i="1"/>
  <c r="E15" i="1"/>
  <c r="U15" i="1" s="1"/>
  <c r="E36" i="4"/>
  <c r="E35" i="4"/>
  <c r="U35" i="4" s="1"/>
  <c r="E54" i="3"/>
  <c r="E53" i="3"/>
  <c r="U53" i="3" s="1"/>
  <c r="E16" i="2"/>
  <c r="E15" i="2"/>
  <c r="U15" i="2" s="1"/>
  <c r="E36" i="2"/>
  <c r="E35" i="2"/>
  <c r="U35" i="2" s="1"/>
  <c r="E36" i="3"/>
  <c r="E35" i="3"/>
  <c r="U35" i="3" s="1"/>
  <c r="E54" i="4"/>
  <c r="E53" i="4"/>
  <c r="U53" i="4" s="1"/>
  <c r="E54" i="1"/>
  <c r="E53" i="1"/>
  <c r="U53" i="1" s="1"/>
  <c r="E54" i="2"/>
  <c r="E53" i="2"/>
  <c r="U53" i="2" s="1"/>
  <c r="E16" i="3"/>
  <c r="E15" i="3"/>
  <c r="U15" i="3" s="1"/>
  <c r="E36" i="1"/>
  <c r="E35" i="1"/>
  <c r="U35" i="1" s="1"/>
  <c r="E55" i="4" l="1"/>
  <c r="U55" i="4" s="1"/>
  <c r="U54" i="4"/>
  <c r="E55" i="3"/>
  <c r="U55" i="3" s="1"/>
  <c r="U54" i="3"/>
  <c r="E37" i="3"/>
  <c r="U37" i="3" s="1"/>
  <c r="U36" i="3"/>
  <c r="E37" i="4"/>
  <c r="U37" i="4" s="1"/>
  <c r="U36" i="4"/>
  <c r="E37" i="1"/>
  <c r="U37" i="1" s="1"/>
  <c r="U36" i="1"/>
  <c r="E17" i="3"/>
  <c r="U17" i="3" s="1"/>
  <c r="U16" i="3"/>
  <c r="E55" i="2"/>
  <c r="U55" i="2" s="1"/>
  <c r="U54" i="2"/>
  <c r="E37" i="2"/>
  <c r="U37" i="2" s="1"/>
  <c r="U36" i="2"/>
  <c r="U16" i="1"/>
  <c r="E17" i="1"/>
  <c r="U17" i="1" s="1"/>
  <c r="E55" i="1"/>
  <c r="U55" i="1" s="1"/>
  <c r="U54" i="1"/>
  <c r="E17" i="2"/>
  <c r="U17" i="2" s="1"/>
  <c r="U16" i="2"/>
  <c r="E17" i="4"/>
  <c r="U17" i="4" s="1"/>
  <c r="U16" i="4"/>
</calcChain>
</file>

<file path=xl/sharedStrings.xml><?xml version="1.0" encoding="utf-8"?>
<sst xmlns="http://schemas.openxmlformats.org/spreadsheetml/2006/main" count="791" uniqueCount="96">
  <si>
    <t xml:space="preserve">Lygnens Venner Körschema Vättern 11:30 2025          </t>
  </si>
  <si>
    <t>Avstånd [km]</t>
  </si>
  <si>
    <t>Hast [km/h]</t>
  </si>
  <si>
    <t>Tid</t>
  </si>
  <si>
    <t>Del</t>
  </si>
  <si>
    <t>Ack</t>
  </si>
  <si>
    <t>Sträcktid</t>
  </si>
  <si>
    <t>Klockslag In</t>
  </si>
  <si>
    <t>Rast</t>
  </si>
  <si>
    <t>Klockslag Ut</t>
  </si>
  <si>
    <t>Ack Tid</t>
  </si>
  <si>
    <t>Vind</t>
  </si>
  <si>
    <t>m/s</t>
  </si>
  <si>
    <t>Väder</t>
  </si>
  <si>
    <t>Temp</t>
  </si>
  <si>
    <t>snitt</t>
  </si>
  <si>
    <t>Jämn
10:30</t>
  </si>
  <si>
    <t>Ut senast</t>
  </si>
  <si>
    <t>Start</t>
  </si>
  <si>
    <t>Ödeshög</t>
  </si>
  <si>
    <t>Ölmestad</t>
  </si>
  <si>
    <t>Jönköping</t>
  </si>
  <si>
    <t>Fagerhult</t>
  </si>
  <si>
    <t>Hjo</t>
  </si>
  <si>
    <t>Karlsborg</t>
  </si>
  <si>
    <t>Boviken</t>
  </si>
  <si>
    <t xml:space="preserve">Askersund </t>
  </si>
  <si>
    <t>Godegård</t>
  </si>
  <si>
    <t>Mål</t>
  </si>
  <si>
    <t>Total medelhastighet:</t>
  </si>
  <si>
    <t>Medel</t>
  </si>
  <si>
    <t>Rulltid</t>
  </si>
  <si>
    <t>Rullsnitt</t>
  </si>
  <si>
    <t xml:space="preserve">Lygnens Venner Körschema Vättern 10:30 2022           </t>
  </si>
  <si>
    <t>Trolig 
11:30</t>
  </si>
  <si>
    <t xml:space="preserve">O </t>
  </si>
  <si>
    <t>2 (4)</t>
  </si>
  <si>
    <t>sol</t>
  </si>
  <si>
    <t>11°</t>
  </si>
  <si>
    <t>SO</t>
  </si>
  <si>
    <t>4 (8)</t>
  </si>
  <si>
    <t>molnigt</t>
  </si>
  <si>
    <t>2 (5)</t>
  </si>
  <si>
    <t>halvklart</t>
  </si>
  <si>
    <t>14°</t>
  </si>
  <si>
    <t>5 (8)</t>
  </si>
  <si>
    <t>17°</t>
  </si>
  <si>
    <t>6 (8)</t>
  </si>
  <si>
    <t>18°</t>
  </si>
  <si>
    <t>5 (11)</t>
  </si>
  <si>
    <t>mulet</t>
  </si>
  <si>
    <t>7 (14)</t>
  </si>
  <si>
    <t>Trolig  10:30</t>
  </si>
  <si>
    <t> Anders Schleifstein</t>
  </si>
  <si>
    <t>a.schleifstein@telia.com</t>
  </si>
  <si>
    <t>0702-840804</t>
  </si>
  <si>
    <t>ok med 13</t>
  </si>
  <si>
    <t> Jon Bagiu</t>
  </si>
  <si>
    <t>jonbagiu@outlook.com</t>
  </si>
  <si>
    <t>0702-569366</t>
  </si>
  <si>
    <t>jorgen.stadler@gmail.com</t>
  </si>
  <si>
    <t>0708-643084</t>
  </si>
  <si>
    <t>11,5/13</t>
  </si>
  <si>
    <t>kapten</t>
  </si>
  <si>
    <t> Eddy Carlsson</t>
  </si>
  <si>
    <t>eddy.carlsson@gmail.com</t>
  </si>
  <si>
    <t>0709-839964</t>
  </si>
  <si>
    <t>Mats Bernhartz</t>
  </si>
  <si>
    <t xml:space="preserve"> mats.bernhardtz@gmail.com </t>
  </si>
  <si>
    <t>0708-857043</t>
  </si>
  <si>
    <t> Stein Böckmann</t>
  </si>
  <si>
    <t>steinb.bockmann@gmail.com</t>
  </si>
  <si>
    <t>0765-536722</t>
  </si>
  <si>
    <t>Mats Håkansson</t>
  </si>
  <si>
    <t xml:space="preserve">matshakansson@me.com </t>
  </si>
  <si>
    <t>0720-098923</t>
  </si>
  <si>
    <t>ok m 13 kör med största gruppen</t>
  </si>
  <si>
    <t>Christina Koponen</t>
  </si>
  <si>
    <t>c.koponen@gmail.com</t>
  </si>
  <si>
    <t>073-025 25 04</t>
  </si>
  <si>
    <t>par@pnyx.se</t>
  </si>
  <si>
    <t>morgan.hugosson@gmail.com</t>
  </si>
  <si>
    <t>0733-360726</t>
  </si>
  <si>
    <t>Pia Stern</t>
  </si>
  <si>
    <t>sternpia@gmail.com</t>
  </si>
  <si>
    <t>0723-158009</t>
  </si>
  <si>
    <t> Andy Granfors</t>
  </si>
  <si>
    <t>granfors.andy@gmail.com</t>
  </si>
  <si>
    <t>0730-836392</t>
  </si>
  <si>
    <t> Johan Granfors</t>
  </si>
  <si>
    <t>granfors.johan@gmail.com</t>
  </si>
  <si>
    <t>0706-89 98 40</t>
  </si>
  <si>
    <t>Kan tillkomma någon cyklist från sub 10</t>
  </si>
  <si>
    <t>Pär Sköld</t>
  </si>
  <si>
    <t>Morgan Hugosson</t>
  </si>
  <si>
    <t>Jörgen Stadler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</si>
</sst>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Aptos Narrow"/>
      <family val="2"/>
      <scheme val="minor"/>
    </font>
    <font>
      <b/>
      <u/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20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5" fillId="0" borderId="1" xfId="0" applyFont="1" applyBorder="1"/>
    <xf numFmtId="20" fontId="3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20" fontId="4" fillId="0" borderId="1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4" fillId="0" borderId="2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0" fontId="3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20" fontId="1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7" fillId="0" borderId="1" xfId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dy.carlsson@gmail.com" TargetMode="External"/><Relationship Id="rId3" Type="http://schemas.openxmlformats.org/officeDocument/2006/relationships/hyperlink" Target="mailto:a.schleifstein@telia.com" TargetMode="External"/><Relationship Id="rId7" Type="http://schemas.openxmlformats.org/officeDocument/2006/relationships/hyperlink" Target="mailto:morgan.hugosson@gmail.com" TargetMode="External"/><Relationship Id="rId12" Type="http://schemas.openxmlformats.org/officeDocument/2006/relationships/hyperlink" Target="mailto:granfors.johan@gmail.com" TargetMode="External"/><Relationship Id="rId2" Type="http://schemas.openxmlformats.org/officeDocument/2006/relationships/hyperlink" Target="mailto:matshakansson@me.com" TargetMode="External"/><Relationship Id="rId1" Type="http://schemas.openxmlformats.org/officeDocument/2006/relationships/hyperlink" Target="mailto:sternpia@gmail.com" TargetMode="External"/><Relationship Id="rId6" Type="http://schemas.openxmlformats.org/officeDocument/2006/relationships/hyperlink" Target="mailto:par@pnyx.se" TargetMode="External"/><Relationship Id="rId11" Type="http://schemas.openxmlformats.org/officeDocument/2006/relationships/hyperlink" Target="mailto:granfors.andy@gmail.com" TargetMode="External"/><Relationship Id="rId5" Type="http://schemas.openxmlformats.org/officeDocument/2006/relationships/hyperlink" Target="mailto:c.koponen@gmail.com" TargetMode="External"/><Relationship Id="rId10" Type="http://schemas.openxmlformats.org/officeDocument/2006/relationships/hyperlink" Target="mailto:jorgen.stadler@gmail.com" TargetMode="External"/><Relationship Id="rId4" Type="http://schemas.openxmlformats.org/officeDocument/2006/relationships/hyperlink" Target="mailto:jonbagiu@outlook.com" TargetMode="External"/><Relationship Id="rId9" Type="http://schemas.openxmlformats.org/officeDocument/2006/relationships/hyperlink" Target="mailto:steinb.bockman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101D-36BD-4AF0-8D87-C0ADE2FC61AA}">
  <dimension ref="A2:F19"/>
  <sheetViews>
    <sheetView tabSelected="1" workbookViewId="0">
      <selection activeCell="B9" sqref="B9"/>
    </sheetView>
  </sheetViews>
  <sheetFormatPr defaultRowHeight="14.4" x14ac:dyDescent="0.3"/>
  <cols>
    <col min="1" max="1" width="16.77734375" bestFit="1" customWidth="1"/>
    <col min="2" max="2" width="25.88671875" bestFit="1" customWidth="1"/>
    <col min="3" max="3" width="12.33203125" bestFit="1" customWidth="1"/>
    <col min="6" max="6" width="27.109375" bestFit="1" customWidth="1"/>
  </cols>
  <sheetData>
    <row r="2" spans="1:6" x14ac:dyDescent="0.3">
      <c r="A2" s="6" t="s">
        <v>53</v>
      </c>
      <c r="B2" s="44" t="s">
        <v>54</v>
      </c>
      <c r="C2" s="6" t="s">
        <v>55</v>
      </c>
      <c r="D2" s="6">
        <v>11.5</v>
      </c>
      <c r="E2" s="45">
        <v>1</v>
      </c>
      <c r="F2" s="6" t="s">
        <v>56</v>
      </c>
    </row>
    <row r="3" spans="1:6" x14ac:dyDescent="0.3">
      <c r="A3" s="6" t="s">
        <v>57</v>
      </c>
      <c r="B3" s="44" t="s">
        <v>58</v>
      </c>
      <c r="C3" s="6" t="s">
        <v>59</v>
      </c>
      <c r="D3" s="6">
        <v>11.5</v>
      </c>
      <c r="E3" s="45">
        <v>1</v>
      </c>
      <c r="F3" s="6"/>
    </row>
    <row r="4" spans="1:6" x14ac:dyDescent="0.3">
      <c r="A4" s="6" t="s">
        <v>64</v>
      </c>
      <c r="B4" s="44" t="s">
        <v>65</v>
      </c>
      <c r="C4" s="6" t="s">
        <v>66</v>
      </c>
      <c r="D4" s="6">
        <v>11.5</v>
      </c>
      <c r="E4" s="45">
        <v>1</v>
      </c>
      <c r="F4" s="6"/>
    </row>
    <row r="5" spans="1:6" x14ac:dyDescent="0.3">
      <c r="A5" s="6" t="s">
        <v>67</v>
      </c>
      <c r="B5" s="44" t="s">
        <v>68</v>
      </c>
      <c r="C5" s="6" t="s">
        <v>69</v>
      </c>
      <c r="D5" s="6">
        <v>11.5</v>
      </c>
      <c r="E5" s="45">
        <v>1</v>
      </c>
      <c r="F5" s="6"/>
    </row>
    <row r="6" spans="1:6" x14ac:dyDescent="0.3">
      <c r="A6" s="6" t="s">
        <v>70</v>
      </c>
      <c r="B6" s="44" t="s">
        <v>71</v>
      </c>
      <c r="C6" s="6" t="s">
        <v>72</v>
      </c>
      <c r="D6" s="6">
        <v>11.5</v>
      </c>
      <c r="E6" s="45">
        <v>1</v>
      </c>
      <c r="F6" s="6"/>
    </row>
    <row r="7" spans="1:6" x14ac:dyDescent="0.3">
      <c r="A7" s="6" t="s">
        <v>73</v>
      </c>
      <c r="B7" s="44" t="s">
        <v>74</v>
      </c>
      <c r="C7" s="6" t="s">
        <v>75</v>
      </c>
      <c r="D7" s="6">
        <v>11.5</v>
      </c>
      <c r="E7" s="45">
        <v>1</v>
      </c>
      <c r="F7" s="6" t="s">
        <v>76</v>
      </c>
    </row>
    <row r="8" spans="1:6" x14ac:dyDescent="0.3">
      <c r="A8" s="6" t="s">
        <v>86</v>
      </c>
      <c r="B8" s="44" t="s">
        <v>87</v>
      </c>
      <c r="C8" s="6" t="s">
        <v>88</v>
      </c>
      <c r="D8" s="6">
        <v>11.5</v>
      </c>
      <c r="E8" s="45">
        <v>1</v>
      </c>
      <c r="F8" s="6"/>
    </row>
    <row r="9" spans="1:6" x14ac:dyDescent="0.3">
      <c r="A9" s="6" t="s">
        <v>89</v>
      </c>
      <c r="B9" s="44" t="s">
        <v>90</v>
      </c>
      <c r="C9" s="6" t="s">
        <v>91</v>
      </c>
      <c r="D9" s="6">
        <v>11.5</v>
      </c>
      <c r="E9" s="45">
        <v>1</v>
      </c>
      <c r="F9" s="6"/>
    </row>
    <row r="10" spans="1:6" x14ac:dyDescent="0.3">
      <c r="E10" s="47">
        <f>SUM(E2:E9)</f>
        <v>8</v>
      </c>
    </row>
    <row r="12" spans="1:6" x14ac:dyDescent="0.3">
      <c r="A12" s="6" t="s">
        <v>95</v>
      </c>
      <c r="B12" s="44" t="s">
        <v>60</v>
      </c>
      <c r="C12" s="6" t="s">
        <v>61</v>
      </c>
      <c r="D12" s="46" t="s">
        <v>62</v>
      </c>
      <c r="E12" s="45">
        <v>1</v>
      </c>
      <c r="F12" s="6" t="s">
        <v>63</v>
      </c>
    </row>
    <row r="13" spans="1:6" x14ac:dyDescent="0.3">
      <c r="A13" s="6" t="s">
        <v>77</v>
      </c>
      <c r="B13" s="44" t="s">
        <v>78</v>
      </c>
      <c r="C13" s="6" t="s">
        <v>79</v>
      </c>
      <c r="D13" s="6">
        <v>13</v>
      </c>
      <c r="E13" s="45">
        <v>1</v>
      </c>
      <c r="F13" s="6"/>
    </row>
    <row r="14" spans="1:6" x14ac:dyDescent="0.3">
      <c r="A14" s="6" t="s">
        <v>93</v>
      </c>
      <c r="B14" s="44" t="s">
        <v>80</v>
      </c>
      <c r="C14" s="6"/>
      <c r="D14" s="6">
        <v>13</v>
      </c>
      <c r="E14" s="45">
        <v>1</v>
      </c>
      <c r="F14" s="6"/>
    </row>
    <row r="15" spans="1:6" x14ac:dyDescent="0.3">
      <c r="A15" s="6" t="s">
        <v>94</v>
      </c>
      <c r="B15" s="44" t="s">
        <v>81</v>
      </c>
      <c r="C15" s="6" t="s">
        <v>82</v>
      </c>
      <c r="D15" s="6">
        <v>13</v>
      </c>
      <c r="E15" s="45">
        <v>1</v>
      </c>
      <c r="F15" s="6"/>
    </row>
    <row r="16" spans="1:6" x14ac:dyDescent="0.3">
      <c r="A16" s="6" t="s">
        <v>83</v>
      </c>
      <c r="B16" s="44" t="s">
        <v>84</v>
      </c>
      <c r="C16" s="6" t="s">
        <v>85</v>
      </c>
      <c r="D16" s="6">
        <v>13</v>
      </c>
      <c r="E16" s="45">
        <v>1</v>
      </c>
      <c r="F16" s="6"/>
    </row>
    <row r="17" spans="1:5" x14ac:dyDescent="0.3">
      <c r="E17" s="47">
        <f>SUM(E12:E16)</f>
        <v>5</v>
      </c>
    </row>
    <row r="19" spans="1:5" x14ac:dyDescent="0.3">
      <c r="A19" t="s">
        <v>92</v>
      </c>
      <c r="E19" s="47">
        <f>+E10+E17</f>
        <v>13</v>
      </c>
    </row>
  </sheetData>
  <hyperlinks>
    <hyperlink ref="B16" r:id="rId1" xr:uid="{C87D45AF-314B-4B49-8335-674D3E04DC2C}"/>
    <hyperlink ref="B7" r:id="rId2" xr:uid="{4025DBC6-43CE-42CD-837E-32845F43374F}"/>
    <hyperlink ref="B2" r:id="rId3" xr:uid="{C5ADFB53-CBF4-4741-A1AD-7EA5B30338F4}"/>
    <hyperlink ref="B3" r:id="rId4" xr:uid="{5E89A109-6564-4CBF-B106-96E6C8C7E8B8}"/>
    <hyperlink ref="B13" r:id="rId5" xr:uid="{40DA7EB7-F6E2-4430-B250-4B6A97653619}"/>
    <hyperlink ref="B14" r:id="rId6" xr:uid="{81F90E44-3C15-43C4-973F-AE0557A23146}"/>
    <hyperlink ref="B15" r:id="rId7" xr:uid="{5E88A065-0B37-42C3-AF3D-303D6CF78588}"/>
    <hyperlink ref="B4" r:id="rId8" xr:uid="{7CE3C429-EAF7-49EF-9DCD-97F5B3664181}"/>
    <hyperlink ref="B6" r:id="rId9" xr:uid="{F6DE7EA4-A819-4728-8D45-0452BEE497B2}"/>
    <hyperlink ref="B12" r:id="rId10" xr:uid="{7227CE5C-753C-4886-A234-6BD238B492A3}"/>
    <hyperlink ref="B8" r:id="rId11" xr:uid="{50EEF704-3119-414A-944F-14CAEDCD0BDA}"/>
    <hyperlink ref="B9" r:id="rId12" xr:uid="{9E63FB9F-8B39-474C-B1A8-CE6313D67B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7814-7829-48F7-956E-1069E9A22D22}">
  <dimension ref="B1:V55"/>
  <sheetViews>
    <sheetView showGridLines="0" zoomScale="120" zoomScaleNormal="120" zoomScalePageLayoutView="200" workbookViewId="0">
      <selection activeCell="N17" sqref="N17"/>
    </sheetView>
  </sheetViews>
  <sheetFormatPr defaultColWidth="8.88671875" defaultRowHeight="14.4" x14ac:dyDescent="0.3"/>
  <cols>
    <col min="1" max="1" width="3.33203125" customWidth="1"/>
    <col min="2" max="2" width="15.33203125" customWidth="1"/>
    <col min="3" max="3" width="4" customWidth="1"/>
    <col min="4" max="4" width="4.109375" customWidth="1"/>
    <col min="5" max="5" width="7.109375" customWidth="1"/>
    <col min="6" max="6" width="8.6640625" customWidth="1"/>
    <col min="7" max="7" width="9.33203125" customWidth="1"/>
    <col min="8" max="8" width="6" customWidth="1"/>
    <col min="9" max="9" width="9.44140625" customWidth="1"/>
    <col min="10" max="10" width="6.88671875" bestFit="1" customWidth="1"/>
    <col min="11" max="11" width="2.88671875" customWidth="1"/>
    <col min="12" max="12" width="5.109375" bestFit="1" customWidth="1"/>
    <col min="13" max="13" width="11" customWidth="1"/>
    <col min="19" max="19" width="10.6640625" bestFit="1" customWidth="1"/>
    <col min="20" max="20" width="5" bestFit="1" customWidth="1"/>
    <col min="21" max="21" width="7" customWidth="1"/>
    <col min="22" max="22" width="7.44140625" customWidth="1"/>
  </cols>
  <sheetData>
    <row r="1" spans="2:22" x14ac:dyDescent="0.3">
      <c r="B1" s="1"/>
      <c r="C1" s="1"/>
      <c r="D1" s="1"/>
      <c r="E1" s="2"/>
    </row>
    <row r="2" spans="2:22" ht="28.8" x14ac:dyDescent="0.3">
      <c r="B2" s="49" t="s">
        <v>0</v>
      </c>
      <c r="C2" s="49" t="s">
        <v>1</v>
      </c>
      <c r="D2" s="49"/>
      <c r="E2" s="3" t="s">
        <v>2</v>
      </c>
      <c r="F2" s="49" t="s">
        <v>3</v>
      </c>
      <c r="G2" s="49"/>
      <c r="H2" s="49"/>
      <c r="I2" s="49"/>
      <c r="J2" s="49"/>
    </row>
    <row r="3" spans="2:22" ht="28.8" x14ac:dyDescent="0.3">
      <c r="B3" s="49"/>
      <c r="C3" s="4" t="s">
        <v>4</v>
      </c>
      <c r="D3" s="4" t="s">
        <v>5</v>
      </c>
      <c r="E3" s="4" t="s">
        <v>4</v>
      </c>
      <c r="F3" s="4" t="s">
        <v>6</v>
      </c>
      <c r="G3" s="5" t="s">
        <v>7</v>
      </c>
      <c r="H3" s="4" t="s">
        <v>8</v>
      </c>
      <c r="I3" s="5" t="s">
        <v>9</v>
      </c>
      <c r="J3" s="4" t="s">
        <v>10</v>
      </c>
      <c r="M3" s="6"/>
      <c r="N3" s="7" t="s">
        <v>11</v>
      </c>
      <c r="O3" s="7" t="s">
        <v>12</v>
      </c>
      <c r="P3" s="7" t="s">
        <v>13</v>
      </c>
      <c r="Q3" s="7" t="s">
        <v>14</v>
      </c>
      <c r="S3" s="8"/>
      <c r="T3" s="9" t="s">
        <v>15</v>
      </c>
      <c r="U3" s="10" t="s">
        <v>16</v>
      </c>
      <c r="V3" s="11" t="s">
        <v>17</v>
      </c>
    </row>
    <row r="4" spans="2:22" x14ac:dyDescent="0.3">
      <c r="B4" s="12" t="s">
        <v>18</v>
      </c>
      <c r="C4" s="12">
        <v>0</v>
      </c>
      <c r="D4" s="7">
        <v>0</v>
      </c>
      <c r="E4" s="13"/>
      <c r="F4" s="13"/>
      <c r="G4" s="13"/>
      <c r="H4" s="14"/>
      <c r="I4" s="15">
        <v>0.21388888888888891</v>
      </c>
      <c r="J4" s="14"/>
      <c r="M4" s="16" t="s">
        <v>18</v>
      </c>
      <c r="N4" s="7"/>
      <c r="O4" s="7"/>
      <c r="P4" s="7"/>
      <c r="Q4" s="7"/>
      <c r="S4" s="6" t="s">
        <v>18</v>
      </c>
      <c r="T4" s="17"/>
      <c r="U4" s="18">
        <f>+I4</f>
        <v>0.21388888888888891</v>
      </c>
      <c r="V4" s="6"/>
    </row>
    <row r="5" spans="2:22" x14ac:dyDescent="0.3">
      <c r="B5" s="7" t="s">
        <v>19</v>
      </c>
      <c r="C5" s="7">
        <v>47</v>
      </c>
      <c r="D5" s="7">
        <v>47</v>
      </c>
      <c r="E5" s="19">
        <v>27</v>
      </c>
      <c r="F5" s="20">
        <f>C5/E5/24</f>
        <v>7.2530864197530867E-2</v>
      </c>
      <c r="G5" s="15">
        <f>I4+F5</f>
        <v>0.28641975308641976</v>
      </c>
      <c r="H5" s="21">
        <v>0</v>
      </c>
      <c r="I5" s="15">
        <f t="shared" ref="I5:I13" si="0">G5+H5</f>
        <v>0.28641975308641976</v>
      </c>
      <c r="J5" s="22">
        <f t="shared" ref="J5:J9" si="1">G5-$I$4</f>
        <v>7.2530864197530853E-2</v>
      </c>
      <c r="M5" s="23" t="s">
        <v>19</v>
      </c>
      <c r="N5" s="7"/>
      <c r="O5" s="7"/>
      <c r="P5" s="7"/>
      <c r="Q5" s="7"/>
      <c r="S5" s="6" t="s">
        <v>19</v>
      </c>
      <c r="T5" s="24">
        <f>+E5</f>
        <v>27</v>
      </c>
      <c r="U5" s="25">
        <f>+G5</f>
        <v>0.28641975308641976</v>
      </c>
      <c r="V5" s="6"/>
    </row>
    <row r="6" spans="2:22" x14ac:dyDescent="0.3">
      <c r="B6" s="4" t="s">
        <v>20</v>
      </c>
      <c r="C6" s="4">
        <f t="shared" ref="C6:C13" si="2">D6-D5</f>
        <v>36</v>
      </c>
      <c r="D6" s="26">
        <v>83</v>
      </c>
      <c r="E6" s="19">
        <v>27</v>
      </c>
      <c r="F6" s="27">
        <f t="shared" ref="F6:F10" si="3">C6/E6/24</f>
        <v>5.5555555555555552E-2</v>
      </c>
      <c r="G6" s="28">
        <f>I5+F6</f>
        <v>0.34197530864197534</v>
      </c>
      <c r="H6" s="29">
        <v>4.8611111111111112E-3</v>
      </c>
      <c r="I6" s="28">
        <f t="shared" si="0"/>
        <v>0.34683641975308643</v>
      </c>
      <c r="J6" s="30">
        <f>G6-$I$4</f>
        <v>0.12808641975308643</v>
      </c>
      <c r="M6" s="31" t="s">
        <v>20</v>
      </c>
      <c r="N6" s="7"/>
      <c r="O6" s="7"/>
      <c r="P6" s="7"/>
      <c r="Q6" s="7"/>
      <c r="S6" s="6" t="s">
        <v>20</v>
      </c>
      <c r="T6" s="24">
        <f t="shared" ref="T6:T14" si="4">+E6</f>
        <v>27</v>
      </c>
      <c r="U6" s="18">
        <f t="shared" ref="U6:U14" si="5">+G6</f>
        <v>0.34197530864197534</v>
      </c>
      <c r="V6" s="28">
        <f>+I6</f>
        <v>0.34683641975308643</v>
      </c>
    </row>
    <row r="7" spans="2:22" x14ac:dyDescent="0.3">
      <c r="B7" s="7" t="s">
        <v>21</v>
      </c>
      <c r="C7" s="12">
        <f t="shared" si="2"/>
        <v>21</v>
      </c>
      <c r="D7" s="7">
        <v>104</v>
      </c>
      <c r="E7" s="19">
        <v>27</v>
      </c>
      <c r="F7" s="20">
        <f t="shared" si="3"/>
        <v>3.2407407407407406E-2</v>
      </c>
      <c r="G7" s="15">
        <f t="shared" ref="G7:G10" si="6">I6+F7</f>
        <v>0.37924382716049382</v>
      </c>
      <c r="H7" s="21">
        <v>0</v>
      </c>
      <c r="I7" s="15">
        <f t="shared" si="0"/>
        <v>0.37924382716049382</v>
      </c>
      <c r="J7" s="22">
        <f t="shared" si="1"/>
        <v>0.16535493827160491</v>
      </c>
      <c r="M7" s="23" t="s">
        <v>21</v>
      </c>
      <c r="N7" s="7"/>
      <c r="O7" s="7"/>
      <c r="P7" s="7"/>
      <c r="Q7" s="7"/>
      <c r="S7" s="6" t="s">
        <v>21</v>
      </c>
      <c r="T7" s="24">
        <f t="shared" si="4"/>
        <v>27</v>
      </c>
      <c r="U7" s="25">
        <f t="shared" si="5"/>
        <v>0.37924382716049382</v>
      </c>
      <c r="V7" s="6"/>
    </row>
    <row r="8" spans="2:22" x14ac:dyDescent="0.3">
      <c r="B8" s="4" t="s">
        <v>22</v>
      </c>
      <c r="C8" s="4">
        <f t="shared" si="2"/>
        <v>29</v>
      </c>
      <c r="D8" s="26">
        <v>133</v>
      </c>
      <c r="E8" s="19">
        <v>27</v>
      </c>
      <c r="F8" s="27">
        <f t="shared" si="3"/>
        <v>4.4753086419753091E-2</v>
      </c>
      <c r="G8" s="28">
        <f t="shared" si="6"/>
        <v>0.42399691358024694</v>
      </c>
      <c r="H8" s="29">
        <v>4.8611111111111112E-3</v>
      </c>
      <c r="I8" s="28">
        <f t="shared" si="0"/>
        <v>0.42885802469135803</v>
      </c>
      <c r="J8" s="30">
        <f>G8-$I$4</f>
        <v>0.21010802469135803</v>
      </c>
      <c r="M8" s="31" t="s">
        <v>22</v>
      </c>
      <c r="N8" s="7"/>
      <c r="O8" s="7"/>
      <c r="P8" s="7"/>
      <c r="Q8" s="7"/>
      <c r="S8" s="6" t="s">
        <v>22</v>
      </c>
      <c r="T8" s="24">
        <f t="shared" si="4"/>
        <v>27</v>
      </c>
      <c r="U8" s="18">
        <f t="shared" si="5"/>
        <v>0.42399691358024694</v>
      </c>
      <c r="V8" s="28">
        <f>+I8</f>
        <v>0.42885802469135803</v>
      </c>
    </row>
    <row r="9" spans="2:22" x14ac:dyDescent="0.3">
      <c r="B9" s="7" t="s">
        <v>23</v>
      </c>
      <c r="C9" s="12">
        <f t="shared" si="2"/>
        <v>38</v>
      </c>
      <c r="D9" s="7">
        <v>171</v>
      </c>
      <c r="E9" s="19">
        <v>27</v>
      </c>
      <c r="F9" s="20">
        <f t="shared" si="3"/>
        <v>5.8641975308641979E-2</v>
      </c>
      <c r="G9" s="15">
        <f t="shared" si="6"/>
        <v>0.48749999999999999</v>
      </c>
      <c r="H9" s="21">
        <v>0</v>
      </c>
      <c r="I9" s="15">
        <f t="shared" si="0"/>
        <v>0.48749999999999999</v>
      </c>
      <c r="J9" s="22">
        <f t="shared" si="1"/>
        <v>0.27361111111111108</v>
      </c>
      <c r="M9" s="23" t="s">
        <v>23</v>
      </c>
      <c r="N9" s="7"/>
      <c r="O9" s="7"/>
      <c r="P9" s="7"/>
      <c r="Q9" s="7"/>
      <c r="S9" s="6" t="s">
        <v>23</v>
      </c>
      <c r="T9" s="24">
        <f t="shared" si="4"/>
        <v>27</v>
      </c>
      <c r="U9" s="25">
        <f t="shared" si="5"/>
        <v>0.48749999999999999</v>
      </c>
      <c r="V9" s="6"/>
    </row>
    <row r="10" spans="2:22" x14ac:dyDescent="0.3">
      <c r="B10" s="4" t="s">
        <v>24</v>
      </c>
      <c r="C10" s="4">
        <f t="shared" si="2"/>
        <v>33</v>
      </c>
      <c r="D10" s="26">
        <v>204</v>
      </c>
      <c r="E10" s="19">
        <v>23.2</v>
      </c>
      <c r="F10" s="27">
        <f t="shared" si="3"/>
        <v>5.9267241379310352E-2</v>
      </c>
      <c r="G10" s="28">
        <f t="shared" si="6"/>
        <v>0.54676724137931032</v>
      </c>
      <c r="H10" s="29">
        <v>4.8611111111111112E-3</v>
      </c>
      <c r="I10" s="28">
        <f>G10+H10</f>
        <v>0.55162835249042141</v>
      </c>
      <c r="J10" s="30">
        <f>G10-$I$4</f>
        <v>0.33287835249042141</v>
      </c>
      <c r="M10" s="31" t="s">
        <v>24</v>
      </c>
      <c r="N10" s="7"/>
      <c r="O10" s="7"/>
      <c r="P10" s="7"/>
      <c r="Q10" s="7"/>
      <c r="S10" s="6" t="s">
        <v>24</v>
      </c>
      <c r="T10" s="24">
        <f t="shared" si="4"/>
        <v>23.2</v>
      </c>
      <c r="U10" s="18">
        <f t="shared" si="5"/>
        <v>0.54676724137931032</v>
      </c>
      <c r="V10" s="28">
        <f>+I10</f>
        <v>0.55162835249042141</v>
      </c>
    </row>
    <row r="11" spans="2:22" x14ac:dyDescent="0.3">
      <c r="B11" s="7" t="s">
        <v>25</v>
      </c>
      <c r="C11" s="12">
        <f t="shared" si="2"/>
        <v>21</v>
      </c>
      <c r="D11" s="7">
        <v>225</v>
      </c>
      <c r="E11" s="19">
        <v>23.2</v>
      </c>
      <c r="F11" s="20">
        <f>C11/E11/24</f>
        <v>3.7715517241379309E-2</v>
      </c>
      <c r="G11" s="15">
        <f>I10+F11</f>
        <v>0.58934386973180075</v>
      </c>
      <c r="H11" s="21">
        <v>0</v>
      </c>
      <c r="I11" s="15">
        <f t="shared" si="0"/>
        <v>0.58934386973180075</v>
      </c>
      <c r="J11" s="22">
        <f>G11-$I$4</f>
        <v>0.37545498084291185</v>
      </c>
      <c r="M11" s="23" t="s">
        <v>25</v>
      </c>
      <c r="N11" s="7"/>
      <c r="O11" s="7"/>
      <c r="P11" s="7"/>
      <c r="Q11" s="7"/>
      <c r="S11" s="6" t="s">
        <v>25</v>
      </c>
      <c r="T11" s="24">
        <f t="shared" si="4"/>
        <v>23.2</v>
      </c>
      <c r="U11" s="25">
        <f t="shared" si="5"/>
        <v>0.58934386973180075</v>
      </c>
      <c r="V11" s="6"/>
    </row>
    <row r="12" spans="2:22" x14ac:dyDescent="0.3">
      <c r="B12" s="4" t="s">
        <v>26</v>
      </c>
      <c r="C12" s="4">
        <f t="shared" si="2"/>
        <v>31</v>
      </c>
      <c r="D12" s="26">
        <v>256</v>
      </c>
      <c r="E12" s="19">
        <v>23.2</v>
      </c>
      <c r="F12" s="27">
        <f t="shared" ref="F12:F14" si="7">C12/E12/24</f>
        <v>5.5675287356321844E-2</v>
      </c>
      <c r="G12" s="28">
        <f>I11+F12</f>
        <v>0.64501915708812263</v>
      </c>
      <c r="H12" s="29">
        <v>4.8611111111111112E-3</v>
      </c>
      <c r="I12" s="28">
        <f t="shared" si="0"/>
        <v>0.64988026819923372</v>
      </c>
      <c r="J12" s="30">
        <f t="shared" ref="J12:J13" si="8">G12-$I$4</f>
        <v>0.43113026819923372</v>
      </c>
      <c r="M12" s="31" t="s">
        <v>26</v>
      </c>
      <c r="N12" s="7"/>
      <c r="O12" s="7"/>
      <c r="P12" s="7"/>
      <c r="Q12" s="7"/>
      <c r="S12" s="6" t="s">
        <v>26</v>
      </c>
      <c r="T12" s="24">
        <f t="shared" si="4"/>
        <v>23.2</v>
      </c>
      <c r="U12" s="18">
        <f t="shared" si="5"/>
        <v>0.64501915708812263</v>
      </c>
      <c r="V12" s="28">
        <f>+I12</f>
        <v>0.64988026819923372</v>
      </c>
    </row>
    <row r="13" spans="2:22" x14ac:dyDescent="0.3">
      <c r="B13" s="7" t="s">
        <v>27</v>
      </c>
      <c r="C13" s="12">
        <f t="shared" si="2"/>
        <v>28</v>
      </c>
      <c r="D13" s="7">
        <v>284</v>
      </c>
      <c r="E13" s="19">
        <v>23.2</v>
      </c>
      <c r="F13" s="20">
        <f t="shared" si="7"/>
        <v>5.0287356321839081E-2</v>
      </c>
      <c r="G13" s="15">
        <f t="shared" ref="G13:G14" si="9">I12+F13</f>
        <v>0.70016762452107284</v>
      </c>
      <c r="H13" s="21">
        <v>0</v>
      </c>
      <c r="I13" s="15">
        <f t="shared" si="0"/>
        <v>0.70016762452107284</v>
      </c>
      <c r="J13" s="22">
        <f t="shared" si="8"/>
        <v>0.48627873563218393</v>
      </c>
      <c r="M13" s="23" t="s">
        <v>27</v>
      </c>
      <c r="N13" s="7"/>
      <c r="O13" s="7"/>
      <c r="P13" s="7"/>
      <c r="Q13" s="7"/>
      <c r="S13" s="6" t="s">
        <v>27</v>
      </c>
      <c r="T13" s="24">
        <f t="shared" si="4"/>
        <v>23.2</v>
      </c>
      <c r="U13" s="25">
        <f t="shared" si="5"/>
        <v>0.70016762452107284</v>
      </c>
      <c r="V13" s="6"/>
    </row>
    <row r="14" spans="2:22" x14ac:dyDescent="0.3">
      <c r="B14" s="32" t="s">
        <v>28</v>
      </c>
      <c r="C14" s="32">
        <f>D14-D13</f>
        <v>31</v>
      </c>
      <c r="D14" s="7">
        <v>315</v>
      </c>
      <c r="E14" s="19">
        <v>23.2</v>
      </c>
      <c r="F14" s="20">
        <f t="shared" si="7"/>
        <v>5.5675287356321844E-2</v>
      </c>
      <c r="G14" s="33">
        <f t="shared" si="9"/>
        <v>0.75584291187739472</v>
      </c>
      <c r="H14" s="34"/>
      <c r="I14" s="35"/>
      <c r="J14" s="36">
        <f>G14-I4</f>
        <v>0.54195402298850581</v>
      </c>
      <c r="M14" s="37" t="s">
        <v>28</v>
      </c>
      <c r="N14" s="7"/>
      <c r="O14" s="7"/>
      <c r="P14" s="7"/>
      <c r="Q14" s="7"/>
      <c r="S14" s="6" t="s">
        <v>28</v>
      </c>
      <c r="T14" s="24">
        <f t="shared" si="4"/>
        <v>23.2</v>
      </c>
      <c r="U14" s="38">
        <f t="shared" si="5"/>
        <v>0.75584291187739472</v>
      </c>
      <c r="V14" s="6"/>
    </row>
    <row r="15" spans="2:22" x14ac:dyDescent="0.3">
      <c r="B15" s="48" t="s">
        <v>29</v>
      </c>
      <c r="C15" s="48"/>
      <c r="D15" s="48"/>
      <c r="E15" s="39">
        <f>D14/(J14*24)</f>
        <v>24.217921527041355</v>
      </c>
      <c r="H15" s="40">
        <f>SUM(H5:H13)</f>
        <v>1.9444444444444445E-2</v>
      </c>
      <c r="S15" s="6" t="s">
        <v>30</v>
      </c>
      <c r="T15" s="17"/>
      <c r="U15" s="41">
        <f>+E15</f>
        <v>24.217921527041355</v>
      </c>
      <c r="V15" s="6"/>
    </row>
    <row r="16" spans="2:22" x14ac:dyDescent="0.3">
      <c r="B16" s="48" t="s">
        <v>31</v>
      </c>
      <c r="C16" s="48"/>
      <c r="D16" s="48"/>
      <c r="E16" s="30">
        <f>(J14-(H6+H8+H10+H12))</f>
        <v>0.52250957854406133</v>
      </c>
      <c r="S16" s="6" t="s">
        <v>31</v>
      </c>
      <c r="T16" s="17"/>
      <c r="U16" s="30">
        <f t="shared" ref="U16:U17" si="10">+E16</f>
        <v>0.52250957854406133</v>
      </c>
      <c r="V16" s="6"/>
    </row>
    <row r="17" spans="2:22" x14ac:dyDescent="0.3">
      <c r="B17" s="48" t="s">
        <v>32</v>
      </c>
      <c r="C17" s="48"/>
      <c r="D17" s="48"/>
      <c r="E17" s="39">
        <f>315/(E16*24)</f>
        <v>25.119156736938589</v>
      </c>
      <c r="S17" s="6" t="s">
        <v>32</v>
      </c>
      <c r="T17" s="17"/>
      <c r="U17" s="41">
        <f t="shared" si="10"/>
        <v>25.119156736938589</v>
      </c>
      <c r="V17" s="6"/>
    </row>
    <row r="18" spans="2:22" x14ac:dyDescent="0.3">
      <c r="T18" s="42"/>
    </row>
    <row r="19" spans="2:22" x14ac:dyDescent="0.3">
      <c r="T19" s="42"/>
    </row>
    <row r="20" spans="2:22" x14ac:dyDescent="0.3">
      <c r="T20" s="42"/>
    </row>
    <row r="21" spans="2:22" x14ac:dyDescent="0.3">
      <c r="T21" s="42"/>
    </row>
    <row r="22" spans="2:22" ht="28.8" x14ac:dyDescent="0.3">
      <c r="B22" s="49" t="s">
        <v>33</v>
      </c>
      <c r="C22" s="49" t="s">
        <v>1</v>
      </c>
      <c r="D22" s="49"/>
      <c r="E22" s="3" t="s">
        <v>2</v>
      </c>
      <c r="F22" s="49" t="s">
        <v>3</v>
      </c>
      <c r="G22" s="49"/>
      <c r="H22" s="49"/>
      <c r="I22" s="49"/>
      <c r="J22" s="49"/>
      <c r="T22" s="42"/>
    </row>
    <row r="23" spans="2:22" ht="28.8" x14ac:dyDescent="0.3">
      <c r="B23" s="49"/>
      <c r="C23" s="4" t="s">
        <v>4</v>
      </c>
      <c r="D23" s="4" t="s">
        <v>5</v>
      </c>
      <c r="E23" s="4" t="s">
        <v>4</v>
      </c>
      <c r="F23" s="4" t="s">
        <v>6</v>
      </c>
      <c r="G23" s="5" t="s">
        <v>7</v>
      </c>
      <c r="H23" s="4" t="s">
        <v>8</v>
      </c>
      <c r="I23" s="5" t="s">
        <v>9</v>
      </c>
      <c r="J23" s="4" t="s">
        <v>10</v>
      </c>
      <c r="M23" s="6"/>
      <c r="N23" s="43" t="s">
        <v>11</v>
      </c>
      <c r="O23" s="43" t="s">
        <v>12</v>
      </c>
      <c r="P23" s="43" t="s">
        <v>13</v>
      </c>
      <c r="Q23" s="43" t="s">
        <v>14</v>
      </c>
      <c r="S23" s="8"/>
      <c r="T23" s="9" t="s">
        <v>15</v>
      </c>
      <c r="U23" s="10" t="s">
        <v>34</v>
      </c>
      <c r="V23" s="11" t="s">
        <v>17</v>
      </c>
    </row>
    <row r="24" spans="2:22" x14ac:dyDescent="0.3">
      <c r="B24" s="12" t="s">
        <v>18</v>
      </c>
      <c r="C24" s="12">
        <v>0</v>
      </c>
      <c r="D24" s="7">
        <v>0</v>
      </c>
      <c r="E24" s="13"/>
      <c r="F24" s="13"/>
      <c r="G24" s="13"/>
      <c r="H24" s="14"/>
      <c r="I24" s="15">
        <v>0.21388888888888891</v>
      </c>
      <c r="J24" s="14"/>
      <c r="M24" s="16" t="s">
        <v>18</v>
      </c>
      <c r="N24" s="7" t="s">
        <v>35</v>
      </c>
      <c r="O24" s="7" t="s">
        <v>36</v>
      </c>
      <c r="P24" s="7" t="s">
        <v>37</v>
      </c>
      <c r="Q24" s="7" t="s">
        <v>38</v>
      </c>
      <c r="S24" s="6" t="s">
        <v>18</v>
      </c>
      <c r="T24" s="9"/>
      <c r="U24" s="18">
        <f>+I24</f>
        <v>0.21388888888888891</v>
      </c>
      <c r="V24" s="6"/>
    </row>
    <row r="25" spans="2:22" x14ac:dyDescent="0.3">
      <c r="B25" s="7" t="s">
        <v>19</v>
      </c>
      <c r="C25" s="7">
        <v>47</v>
      </c>
      <c r="D25" s="7">
        <v>47</v>
      </c>
      <c r="E25" s="19">
        <v>30</v>
      </c>
      <c r="F25" s="20">
        <f>C25/E25/24</f>
        <v>6.5277777777777782E-2</v>
      </c>
      <c r="G25" s="15">
        <f>I24+F25</f>
        <v>0.27916666666666667</v>
      </c>
      <c r="H25" s="21">
        <v>0</v>
      </c>
      <c r="I25" s="15">
        <f t="shared" ref="I25:I29" si="11">G25+H25</f>
        <v>0.27916666666666667</v>
      </c>
      <c r="J25" s="22">
        <f t="shared" ref="J25:J27" si="12">G25-$I$4</f>
        <v>6.5277777777777768E-2</v>
      </c>
      <c r="M25" s="23" t="s">
        <v>19</v>
      </c>
      <c r="N25" s="7" t="s">
        <v>39</v>
      </c>
      <c r="O25" s="7" t="s">
        <v>40</v>
      </c>
      <c r="P25" s="7" t="s">
        <v>41</v>
      </c>
      <c r="Q25" s="7" t="s">
        <v>38</v>
      </c>
      <c r="S25" s="6" t="s">
        <v>19</v>
      </c>
      <c r="T25" s="24">
        <f>+E25</f>
        <v>30</v>
      </c>
      <c r="U25" s="25">
        <f>+G25</f>
        <v>0.27916666666666667</v>
      </c>
      <c r="V25" s="6"/>
    </row>
    <row r="26" spans="2:22" x14ac:dyDescent="0.3">
      <c r="B26" s="4" t="s">
        <v>20</v>
      </c>
      <c r="C26" s="4">
        <f t="shared" ref="C26:C33" si="13">D26-D25</f>
        <v>36</v>
      </c>
      <c r="D26" s="26">
        <v>83</v>
      </c>
      <c r="E26" s="19">
        <v>29</v>
      </c>
      <c r="F26" s="27">
        <f t="shared" ref="F26:F30" si="14">C26/E26/24</f>
        <v>5.1724137931034482E-2</v>
      </c>
      <c r="G26" s="28">
        <f>I25+F26</f>
        <v>0.33089080459770115</v>
      </c>
      <c r="H26" s="29">
        <v>4.8611111111111112E-3</v>
      </c>
      <c r="I26" s="28">
        <f t="shared" si="11"/>
        <v>0.33575191570881224</v>
      </c>
      <c r="J26" s="30">
        <f t="shared" si="12"/>
        <v>0.11700191570881224</v>
      </c>
      <c r="M26" s="31" t="s">
        <v>20</v>
      </c>
      <c r="N26" s="7"/>
      <c r="O26" s="7"/>
      <c r="P26" s="7"/>
      <c r="Q26" s="7"/>
      <c r="S26" s="6" t="s">
        <v>20</v>
      </c>
      <c r="T26" s="24">
        <f t="shared" ref="T26:T34" si="15">+E26</f>
        <v>29</v>
      </c>
      <c r="U26" s="18">
        <f t="shared" ref="U26:U34" si="16">+G26</f>
        <v>0.33089080459770115</v>
      </c>
      <c r="V26" s="28">
        <f>+I26</f>
        <v>0.33575191570881224</v>
      </c>
    </row>
    <row r="27" spans="2:22" x14ac:dyDescent="0.3">
      <c r="B27" s="7" t="s">
        <v>21</v>
      </c>
      <c r="C27" s="12">
        <f t="shared" si="13"/>
        <v>21</v>
      </c>
      <c r="D27" s="7">
        <v>104</v>
      </c>
      <c r="E27" s="19">
        <v>29</v>
      </c>
      <c r="F27" s="20">
        <f t="shared" si="14"/>
        <v>3.017241379310345E-2</v>
      </c>
      <c r="G27" s="15">
        <f t="shared" ref="G27:G30" si="17">I26+F27</f>
        <v>0.36592432950191567</v>
      </c>
      <c r="H27" s="21">
        <v>0</v>
      </c>
      <c r="I27" s="15">
        <f t="shared" si="11"/>
        <v>0.36592432950191567</v>
      </c>
      <c r="J27" s="22">
        <f t="shared" si="12"/>
        <v>0.15203544061302676</v>
      </c>
      <c r="M27" s="23" t="s">
        <v>21</v>
      </c>
      <c r="N27" s="7" t="s">
        <v>35</v>
      </c>
      <c r="O27" s="7" t="s">
        <v>42</v>
      </c>
      <c r="P27" s="7" t="s">
        <v>43</v>
      </c>
      <c r="Q27" s="7" t="s">
        <v>44</v>
      </c>
      <c r="S27" s="6" t="s">
        <v>21</v>
      </c>
      <c r="T27" s="24">
        <f t="shared" si="15"/>
        <v>29</v>
      </c>
      <c r="U27" s="25">
        <f t="shared" si="16"/>
        <v>0.36592432950191567</v>
      </c>
      <c r="V27" s="6"/>
    </row>
    <row r="28" spans="2:22" x14ac:dyDescent="0.3">
      <c r="B28" s="4" t="s">
        <v>22</v>
      </c>
      <c r="C28" s="4">
        <f t="shared" si="13"/>
        <v>29</v>
      </c>
      <c r="D28" s="26">
        <v>133</v>
      </c>
      <c r="E28" s="19">
        <v>28.5</v>
      </c>
      <c r="F28" s="27">
        <f t="shared" si="14"/>
        <v>4.2397660818713455E-2</v>
      </c>
      <c r="G28" s="28">
        <f t="shared" si="17"/>
        <v>0.4083219903206291</v>
      </c>
      <c r="H28" s="29">
        <v>4.8611111111111112E-3</v>
      </c>
      <c r="I28" s="28">
        <f t="shared" si="11"/>
        <v>0.4131831014317402</v>
      </c>
      <c r="J28" s="30">
        <f>G28-$I$4</f>
        <v>0.1944331014317402</v>
      </c>
      <c r="M28" s="31" t="s">
        <v>22</v>
      </c>
      <c r="N28" s="7"/>
      <c r="O28" s="7"/>
      <c r="P28" s="7"/>
      <c r="Q28" s="7"/>
      <c r="S28" s="6" t="s">
        <v>22</v>
      </c>
      <c r="T28" s="24">
        <f t="shared" si="15"/>
        <v>28.5</v>
      </c>
      <c r="U28" s="18">
        <f t="shared" si="16"/>
        <v>0.4083219903206291</v>
      </c>
      <c r="V28" s="28">
        <f>+I28</f>
        <v>0.4131831014317402</v>
      </c>
    </row>
    <row r="29" spans="2:22" x14ac:dyDescent="0.3">
      <c r="B29" s="7" t="s">
        <v>23</v>
      </c>
      <c r="C29" s="12">
        <f t="shared" si="13"/>
        <v>38</v>
      </c>
      <c r="D29" s="7">
        <v>171</v>
      </c>
      <c r="E29" s="19">
        <v>30</v>
      </c>
      <c r="F29" s="20">
        <f t="shared" si="14"/>
        <v>5.2777777777777778E-2</v>
      </c>
      <c r="G29" s="15">
        <f t="shared" si="17"/>
        <v>0.46596087920951795</v>
      </c>
      <c r="H29" s="21">
        <v>0</v>
      </c>
      <c r="I29" s="15">
        <f t="shared" si="11"/>
        <v>0.46596087920951795</v>
      </c>
      <c r="J29" s="22">
        <f t="shared" ref="J29" si="18">G29-$I$4</f>
        <v>0.25207199032062905</v>
      </c>
      <c r="M29" s="23" t="s">
        <v>23</v>
      </c>
      <c r="N29" s="7" t="s">
        <v>35</v>
      </c>
      <c r="O29" s="7" t="s">
        <v>45</v>
      </c>
      <c r="P29" s="7" t="s">
        <v>43</v>
      </c>
      <c r="Q29" s="7" t="s">
        <v>46</v>
      </c>
      <c r="S29" s="6" t="s">
        <v>23</v>
      </c>
      <c r="T29" s="24">
        <f t="shared" si="15"/>
        <v>30</v>
      </c>
      <c r="U29" s="25">
        <f t="shared" si="16"/>
        <v>0.46596087920951795</v>
      </c>
      <c r="V29" s="6"/>
    </row>
    <row r="30" spans="2:22" x14ac:dyDescent="0.3">
      <c r="B30" s="4" t="s">
        <v>24</v>
      </c>
      <c r="C30" s="4">
        <f t="shared" si="13"/>
        <v>33</v>
      </c>
      <c r="D30" s="26">
        <v>204</v>
      </c>
      <c r="E30" s="19">
        <v>29</v>
      </c>
      <c r="F30" s="27">
        <f t="shared" si="14"/>
        <v>4.741379310344828E-2</v>
      </c>
      <c r="G30" s="28">
        <f t="shared" si="17"/>
        <v>0.51337467231296618</v>
      </c>
      <c r="H30" s="29">
        <v>4.8611111111111112E-3</v>
      </c>
      <c r="I30" s="28">
        <f>G30+H30</f>
        <v>0.51823578342407728</v>
      </c>
      <c r="J30" s="30">
        <f>G30-$I$4</f>
        <v>0.29948578342407728</v>
      </c>
      <c r="M30" s="31" t="s">
        <v>24</v>
      </c>
      <c r="N30" s="7" t="s">
        <v>35</v>
      </c>
      <c r="O30" s="7" t="s">
        <v>47</v>
      </c>
      <c r="P30" s="7" t="s">
        <v>43</v>
      </c>
      <c r="Q30" s="7" t="s">
        <v>48</v>
      </c>
      <c r="S30" s="6" t="s">
        <v>24</v>
      </c>
      <c r="T30" s="24">
        <f t="shared" si="15"/>
        <v>29</v>
      </c>
      <c r="U30" s="18">
        <f t="shared" si="16"/>
        <v>0.51337467231296618</v>
      </c>
      <c r="V30" s="28">
        <f>+I30</f>
        <v>0.51823578342407728</v>
      </c>
    </row>
    <row r="31" spans="2:22" x14ac:dyDescent="0.3">
      <c r="B31" s="7" t="s">
        <v>25</v>
      </c>
      <c r="C31" s="12">
        <f t="shared" si="13"/>
        <v>21</v>
      </c>
      <c r="D31" s="7">
        <v>225</v>
      </c>
      <c r="E31" s="19">
        <v>29</v>
      </c>
      <c r="F31" s="20">
        <f>C31/E31/24</f>
        <v>3.017241379310345E-2</v>
      </c>
      <c r="G31" s="15">
        <f>I30+F31</f>
        <v>0.5484081972171807</v>
      </c>
      <c r="H31" s="21">
        <v>0</v>
      </c>
      <c r="I31" s="15">
        <f t="shared" ref="I31:I33" si="19">G31+H31</f>
        <v>0.5484081972171807</v>
      </c>
      <c r="J31" s="22">
        <f>G31-$I$4</f>
        <v>0.3345193083282918</v>
      </c>
      <c r="M31" s="23" t="s">
        <v>25</v>
      </c>
      <c r="N31" s="7"/>
      <c r="O31" s="7"/>
      <c r="P31" s="7"/>
      <c r="Q31" s="7"/>
      <c r="S31" s="6" t="s">
        <v>25</v>
      </c>
      <c r="T31" s="24">
        <f t="shared" si="15"/>
        <v>29</v>
      </c>
      <c r="U31" s="25">
        <f t="shared" si="16"/>
        <v>0.5484081972171807</v>
      </c>
      <c r="V31" s="6"/>
    </row>
    <row r="32" spans="2:22" ht="16.5" customHeight="1" x14ac:dyDescent="0.3">
      <c r="B32" s="4" t="s">
        <v>26</v>
      </c>
      <c r="C32" s="4">
        <f t="shared" si="13"/>
        <v>31</v>
      </c>
      <c r="D32" s="26">
        <v>256</v>
      </c>
      <c r="E32" s="19">
        <v>30</v>
      </c>
      <c r="F32" s="27">
        <f t="shared" ref="F32:F34" si="20">C32/E32/24</f>
        <v>4.3055555555555562E-2</v>
      </c>
      <c r="G32" s="28">
        <f>I31+F32</f>
        <v>0.59146375277273622</v>
      </c>
      <c r="H32" s="29">
        <v>4.8611111111111112E-3</v>
      </c>
      <c r="I32" s="28">
        <f t="shared" si="19"/>
        <v>0.59632486388384731</v>
      </c>
      <c r="J32" s="30">
        <f t="shared" ref="J32:J33" si="21">G32-$I$4</f>
        <v>0.37757486388384731</v>
      </c>
      <c r="M32" s="31" t="s">
        <v>26</v>
      </c>
      <c r="N32" s="7" t="s">
        <v>39</v>
      </c>
      <c r="O32" s="7" t="s">
        <v>49</v>
      </c>
      <c r="P32" s="7" t="s">
        <v>50</v>
      </c>
      <c r="Q32" s="7" t="s">
        <v>48</v>
      </c>
      <c r="S32" s="6" t="s">
        <v>26</v>
      </c>
      <c r="T32" s="24">
        <f t="shared" si="15"/>
        <v>30</v>
      </c>
      <c r="U32" s="18">
        <f t="shared" si="16"/>
        <v>0.59146375277273622</v>
      </c>
      <c r="V32" s="28">
        <f>+I32</f>
        <v>0.59632486388384731</v>
      </c>
    </row>
    <row r="33" spans="2:22" x14ac:dyDescent="0.3">
      <c r="B33" s="7" t="s">
        <v>27</v>
      </c>
      <c r="C33" s="12">
        <f t="shared" si="13"/>
        <v>28</v>
      </c>
      <c r="D33" s="7">
        <v>284</v>
      </c>
      <c r="E33" s="19">
        <v>26</v>
      </c>
      <c r="F33" s="20">
        <f t="shared" si="20"/>
        <v>4.4871794871794872E-2</v>
      </c>
      <c r="G33" s="15">
        <f t="shared" ref="G33:G34" si="22">I32+F33</f>
        <v>0.64119665875564213</v>
      </c>
      <c r="H33" s="21">
        <v>0</v>
      </c>
      <c r="I33" s="15">
        <f t="shared" si="19"/>
        <v>0.64119665875564213</v>
      </c>
      <c r="J33" s="22">
        <f t="shared" si="21"/>
        <v>0.42730776986675323</v>
      </c>
      <c r="M33" s="23" t="s">
        <v>27</v>
      </c>
      <c r="N33" s="7"/>
      <c r="O33" s="7"/>
      <c r="P33" s="7"/>
      <c r="Q33" s="7"/>
      <c r="S33" s="6" t="s">
        <v>27</v>
      </c>
      <c r="T33" s="24">
        <f t="shared" si="15"/>
        <v>26</v>
      </c>
      <c r="U33" s="25">
        <f t="shared" si="16"/>
        <v>0.64119665875564213</v>
      </c>
      <c r="V33" s="6"/>
    </row>
    <row r="34" spans="2:22" x14ac:dyDescent="0.3">
      <c r="B34" s="32" t="s">
        <v>28</v>
      </c>
      <c r="C34" s="32">
        <f>D34-D33</f>
        <v>31</v>
      </c>
      <c r="D34" s="7">
        <v>315</v>
      </c>
      <c r="E34" s="19">
        <v>26.5</v>
      </c>
      <c r="F34" s="20">
        <f t="shared" si="20"/>
        <v>4.874213836477987E-2</v>
      </c>
      <c r="G34" s="33">
        <f t="shared" si="22"/>
        <v>0.68993879712042205</v>
      </c>
      <c r="H34" s="34"/>
      <c r="I34" s="35"/>
      <c r="J34" s="36">
        <f>G34-I24</f>
        <v>0.47604990823153315</v>
      </c>
      <c r="M34" s="37" t="s">
        <v>28</v>
      </c>
      <c r="N34" s="7" t="s">
        <v>39</v>
      </c>
      <c r="O34" s="7" t="s">
        <v>51</v>
      </c>
      <c r="P34" s="7" t="s">
        <v>50</v>
      </c>
      <c r="Q34" s="7" t="s">
        <v>48</v>
      </c>
      <c r="S34" s="6" t="s">
        <v>28</v>
      </c>
      <c r="T34" s="24">
        <f t="shared" si="15"/>
        <v>26.5</v>
      </c>
      <c r="U34" s="38">
        <f t="shared" si="16"/>
        <v>0.68993879712042205</v>
      </c>
      <c r="V34" s="6"/>
    </row>
    <row r="35" spans="2:22" x14ac:dyDescent="0.3">
      <c r="B35" s="48" t="s">
        <v>29</v>
      </c>
      <c r="C35" s="48"/>
      <c r="D35" s="48"/>
      <c r="E35" s="39">
        <f>D34/(J34*24)</f>
        <v>27.570638651644238</v>
      </c>
      <c r="H35" s="40">
        <f>SUM(H25:H33)</f>
        <v>1.9444444444444445E-2</v>
      </c>
      <c r="S35" s="6" t="s">
        <v>30</v>
      </c>
      <c r="T35" s="9"/>
      <c r="U35" s="41">
        <f>+E35</f>
        <v>27.570638651644238</v>
      </c>
      <c r="V35" s="6"/>
    </row>
    <row r="36" spans="2:22" x14ac:dyDescent="0.3">
      <c r="B36" s="48" t="s">
        <v>31</v>
      </c>
      <c r="C36" s="48"/>
      <c r="D36" s="48"/>
      <c r="E36" s="30">
        <f>(J34-(H26+H28+H30+H32))</f>
        <v>0.45660546378708872</v>
      </c>
      <c r="S36" s="6" t="s">
        <v>31</v>
      </c>
      <c r="T36" s="9"/>
      <c r="U36" s="30">
        <f t="shared" ref="U36:U37" si="23">+E36</f>
        <v>0.45660546378708872</v>
      </c>
      <c r="V36" s="6"/>
    </row>
    <row r="37" spans="2:22" x14ac:dyDescent="0.3">
      <c r="B37" s="48" t="s">
        <v>32</v>
      </c>
      <c r="C37" s="48"/>
      <c r="D37" s="48"/>
      <c r="E37" s="39">
        <f>315/(E36*24)</f>
        <v>28.744728306887009</v>
      </c>
      <c r="S37" s="6" t="s">
        <v>32</v>
      </c>
      <c r="T37" s="9"/>
      <c r="U37" s="41">
        <f t="shared" si="23"/>
        <v>28.744728306887009</v>
      </c>
      <c r="V37" s="6"/>
    </row>
    <row r="38" spans="2:22" x14ac:dyDescent="0.3">
      <c r="T38" s="42"/>
    </row>
    <row r="39" spans="2:22" x14ac:dyDescent="0.3">
      <c r="T39" s="42"/>
    </row>
    <row r="40" spans="2:22" ht="28.8" x14ac:dyDescent="0.3">
      <c r="B40" s="49" t="s">
        <v>33</v>
      </c>
      <c r="C40" s="49" t="s">
        <v>1</v>
      </c>
      <c r="D40" s="49"/>
      <c r="E40" s="3" t="s">
        <v>2</v>
      </c>
      <c r="F40" s="49" t="s">
        <v>3</v>
      </c>
      <c r="G40" s="49"/>
      <c r="H40" s="49"/>
      <c r="I40" s="49"/>
      <c r="J40" s="49"/>
      <c r="T40" s="42"/>
    </row>
    <row r="41" spans="2:22" ht="28.8" x14ac:dyDescent="0.3">
      <c r="B41" s="49"/>
      <c r="C41" s="4" t="s">
        <v>4</v>
      </c>
      <c r="D41" s="4" t="s">
        <v>5</v>
      </c>
      <c r="E41" s="4" t="s">
        <v>4</v>
      </c>
      <c r="F41" s="4" t="s">
        <v>6</v>
      </c>
      <c r="G41" s="5" t="s">
        <v>7</v>
      </c>
      <c r="H41" s="4" t="s">
        <v>8</v>
      </c>
      <c r="I41" s="5" t="s">
        <v>9</v>
      </c>
      <c r="J41" s="4" t="s">
        <v>10</v>
      </c>
      <c r="S41" s="8"/>
      <c r="T41" s="9" t="s">
        <v>15</v>
      </c>
      <c r="U41" s="10" t="s">
        <v>52</v>
      </c>
      <c r="V41" s="11" t="s">
        <v>17</v>
      </c>
    </row>
    <row r="42" spans="2:22" x14ac:dyDescent="0.3">
      <c r="B42" s="12" t="s">
        <v>18</v>
      </c>
      <c r="C42" s="12">
        <v>0</v>
      </c>
      <c r="D42" s="7">
        <v>0</v>
      </c>
      <c r="E42" s="13"/>
      <c r="F42" s="13"/>
      <c r="G42" s="13"/>
      <c r="H42" s="14"/>
      <c r="I42" s="15">
        <v>0.21388888888888891</v>
      </c>
      <c r="J42" s="14"/>
      <c r="S42" s="6" t="s">
        <v>18</v>
      </c>
      <c r="T42" s="17"/>
      <c r="U42" s="18">
        <f>+I42</f>
        <v>0.21388888888888891</v>
      </c>
      <c r="V42" s="6"/>
    </row>
    <row r="43" spans="2:22" x14ac:dyDescent="0.3">
      <c r="B43" s="7" t="s">
        <v>19</v>
      </c>
      <c r="C43" s="7">
        <v>47</v>
      </c>
      <c r="D43" s="7">
        <v>47</v>
      </c>
      <c r="E43" s="19">
        <v>30</v>
      </c>
      <c r="F43" s="20">
        <f>C43/E43/24</f>
        <v>6.5277777777777782E-2</v>
      </c>
      <c r="G43" s="15">
        <f>I42+F43</f>
        <v>0.27916666666666667</v>
      </c>
      <c r="H43" s="21">
        <v>0</v>
      </c>
      <c r="I43" s="15">
        <f t="shared" ref="I43:I47" si="24">G43+H43</f>
        <v>0.27916666666666667</v>
      </c>
      <c r="J43" s="22">
        <f t="shared" ref="J43:J45" si="25">G43-$I$4</f>
        <v>6.5277777777777768E-2</v>
      </c>
      <c r="S43" s="6" t="s">
        <v>19</v>
      </c>
      <c r="T43" s="24">
        <f>+E43</f>
        <v>30</v>
      </c>
      <c r="U43" s="25">
        <f>+G43</f>
        <v>0.27916666666666667</v>
      </c>
      <c r="V43" s="6"/>
    </row>
    <row r="44" spans="2:22" x14ac:dyDescent="0.3">
      <c r="B44" s="4" t="s">
        <v>20</v>
      </c>
      <c r="C44" s="4">
        <f t="shared" ref="C44:C51" si="26">D44-D43</f>
        <v>36</v>
      </c>
      <c r="D44" s="26">
        <v>83</v>
      </c>
      <c r="E44" s="19">
        <v>29</v>
      </c>
      <c r="F44" s="27">
        <f t="shared" ref="F44:F48" si="27">C44/E44/24</f>
        <v>5.1724137931034482E-2</v>
      </c>
      <c r="G44" s="28">
        <f>I43+F44</f>
        <v>0.33089080459770115</v>
      </c>
      <c r="H44" s="29">
        <v>4.8611111111111112E-3</v>
      </c>
      <c r="I44" s="28">
        <f t="shared" si="24"/>
        <v>0.33575191570881224</v>
      </c>
      <c r="J44" s="30">
        <f t="shared" si="25"/>
        <v>0.11700191570881224</v>
      </c>
      <c r="S44" s="6" t="s">
        <v>20</v>
      </c>
      <c r="T44" s="24">
        <f t="shared" ref="T44:T52" si="28">+E44</f>
        <v>29</v>
      </c>
      <c r="U44" s="18">
        <f t="shared" ref="U44:U52" si="29">+G44</f>
        <v>0.33089080459770115</v>
      </c>
      <c r="V44" s="28">
        <f>+I44</f>
        <v>0.33575191570881224</v>
      </c>
    </row>
    <row r="45" spans="2:22" x14ac:dyDescent="0.3">
      <c r="B45" s="7" t="s">
        <v>21</v>
      </c>
      <c r="C45" s="12">
        <f t="shared" si="26"/>
        <v>21</v>
      </c>
      <c r="D45" s="7">
        <v>104</v>
      </c>
      <c r="E45" s="19">
        <v>29</v>
      </c>
      <c r="F45" s="20">
        <f t="shared" si="27"/>
        <v>3.017241379310345E-2</v>
      </c>
      <c r="G45" s="15">
        <f t="shared" ref="G45:G48" si="30">I44+F45</f>
        <v>0.36592432950191567</v>
      </c>
      <c r="H45" s="21">
        <v>0</v>
      </c>
      <c r="I45" s="15">
        <f t="shared" si="24"/>
        <v>0.36592432950191567</v>
      </c>
      <c r="J45" s="22">
        <f t="shared" si="25"/>
        <v>0.15203544061302676</v>
      </c>
      <c r="S45" s="6" t="s">
        <v>21</v>
      </c>
      <c r="T45" s="24">
        <f t="shared" si="28"/>
        <v>29</v>
      </c>
      <c r="U45" s="25">
        <f t="shared" si="29"/>
        <v>0.36592432950191567</v>
      </c>
      <c r="V45" s="6"/>
    </row>
    <row r="46" spans="2:22" x14ac:dyDescent="0.3">
      <c r="B46" s="4" t="s">
        <v>22</v>
      </c>
      <c r="C46" s="4">
        <f t="shared" si="26"/>
        <v>29</v>
      </c>
      <c r="D46" s="26">
        <v>133</v>
      </c>
      <c r="E46" s="19">
        <v>28.5</v>
      </c>
      <c r="F46" s="27">
        <f t="shared" si="27"/>
        <v>4.2397660818713455E-2</v>
      </c>
      <c r="G46" s="28">
        <f t="shared" si="30"/>
        <v>0.4083219903206291</v>
      </c>
      <c r="H46" s="29">
        <v>4.8611111111111112E-3</v>
      </c>
      <c r="I46" s="28">
        <f t="shared" si="24"/>
        <v>0.4131831014317402</v>
      </c>
      <c r="J46" s="30">
        <f>G46-$I$4</f>
        <v>0.1944331014317402</v>
      </c>
      <c r="S46" s="6" t="s">
        <v>22</v>
      </c>
      <c r="T46" s="24">
        <f t="shared" si="28"/>
        <v>28.5</v>
      </c>
      <c r="U46" s="18">
        <f t="shared" si="29"/>
        <v>0.4083219903206291</v>
      </c>
      <c r="V46" s="28">
        <f>+I46</f>
        <v>0.4131831014317402</v>
      </c>
    </row>
    <row r="47" spans="2:22" x14ac:dyDescent="0.3">
      <c r="B47" s="7" t="s">
        <v>23</v>
      </c>
      <c r="C47" s="12">
        <f t="shared" si="26"/>
        <v>38</v>
      </c>
      <c r="D47" s="7">
        <v>171</v>
      </c>
      <c r="E47" s="19">
        <v>30</v>
      </c>
      <c r="F47" s="20">
        <f t="shared" si="27"/>
        <v>5.2777777777777778E-2</v>
      </c>
      <c r="G47" s="15">
        <f t="shared" si="30"/>
        <v>0.46596087920951795</v>
      </c>
      <c r="H47" s="21">
        <v>0</v>
      </c>
      <c r="I47" s="15">
        <f t="shared" si="24"/>
        <v>0.46596087920951795</v>
      </c>
      <c r="J47" s="22">
        <f t="shared" ref="J47" si="31">G47-$I$4</f>
        <v>0.25207199032062905</v>
      </c>
      <c r="S47" s="6" t="s">
        <v>23</v>
      </c>
      <c r="T47" s="24">
        <f t="shared" si="28"/>
        <v>30</v>
      </c>
      <c r="U47" s="25">
        <f t="shared" si="29"/>
        <v>0.46596087920951795</v>
      </c>
      <c r="V47" s="6"/>
    </row>
    <row r="48" spans="2:22" x14ac:dyDescent="0.3">
      <c r="B48" s="4" t="s">
        <v>24</v>
      </c>
      <c r="C48" s="4">
        <f t="shared" si="26"/>
        <v>33</v>
      </c>
      <c r="D48" s="26">
        <v>204</v>
      </c>
      <c r="E48" s="19">
        <v>34.5</v>
      </c>
      <c r="F48" s="27">
        <f t="shared" si="27"/>
        <v>3.9855072463768119E-2</v>
      </c>
      <c r="G48" s="28">
        <f t="shared" si="30"/>
        <v>0.50581595167328608</v>
      </c>
      <c r="H48" s="29">
        <v>4.8611111111111112E-3</v>
      </c>
      <c r="I48" s="28">
        <f>G48+H48</f>
        <v>0.51067706278439717</v>
      </c>
      <c r="J48" s="30">
        <f>G48-$I$4</f>
        <v>0.29192706278439717</v>
      </c>
      <c r="S48" s="6" t="s">
        <v>24</v>
      </c>
      <c r="T48" s="24">
        <f t="shared" si="28"/>
        <v>34.5</v>
      </c>
      <c r="U48" s="18">
        <f t="shared" si="29"/>
        <v>0.50581595167328608</v>
      </c>
      <c r="V48" s="28">
        <f>+I48</f>
        <v>0.51067706278439717</v>
      </c>
    </row>
    <row r="49" spans="2:22" x14ac:dyDescent="0.3">
      <c r="B49" s="7" t="s">
        <v>25</v>
      </c>
      <c r="C49" s="12">
        <f t="shared" si="26"/>
        <v>21</v>
      </c>
      <c r="D49" s="7">
        <v>225</v>
      </c>
      <c r="E49" s="19">
        <v>34.5</v>
      </c>
      <c r="F49" s="20">
        <f>C49/E49/24</f>
        <v>2.5362318840579712E-2</v>
      </c>
      <c r="G49" s="15">
        <f>I48+F49</f>
        <v>0.53603938162497689</v>
      </c>
      <c r="H49" s="21">
        <v>0</v>
      </c>
      <c r="I49" s="15">
        <f t="shared" ref="I49:I51" si="32">G49+H49</f>
        <v>0.53603938162497689</v>
      </c>
      <c r="J49" s="22">
        <f>G49-$I$4</f>
        <v>0.32215049273608798</v>
      </c>
      <c r="S49" s="6" t="s">
        <v>25</v>
      </c>
      <c r="T49" s="24">
        <f t="shared" si="28"/>
        <v>34.5</v>
      </c>
      <c r="U49" s="25">
        <f t="shared" si="29"/>
        <v>0.53603938162497689</v>
      </c>
      <c r="V49" s="6"/>
    </row>
    <row r="50" spans="2:22" x14ac:dyDescent="0.3">
      <c r="B50" s="4" t="s">
        <v>26</v>
      </c>
      <c r="C50" s="4">
        <f t="shared" si="26"/>
        <v>31</v>
      </c>
      <c r="D50" s="26">
        <v>256</v>
      </c>
      <c r="E50" s="19">
        <v>34.5</v>
      </c>
      <c r="F50" s="27">
        <f t="shared" ref="F50:F52" si="33">C50/E50/24</f>
        <v>3.7439613526570048E-2</v>
      </c>
      <c r="G50" s="28">
        <f>I49+F50</f>
        <v>0.57347899515154688</v>
      </c>
      <c r="H50" s="29">
        <v>4.8611111111111112E-3</v>
      </c>
      <c r="I50" s="28">
        <f t="shared" si="32"/>
        <v>0.57834010626265797</v>
      </c>
      <c r="J50" s="30">
        <f t="shared" ref="J50:J51" si="34">G50-$I$4</f>
        <v>0.35959010626265797</v>
      </c>
      <c r="S50" s="6" t="s">
        <v>26</v>
      </c>
      <c r="T50" s="24">
        <f t="shared" si="28"/>
        <v>34.5</v>
      </c>
      <c r="U50" s="18">
        <f t="shared" si="29"/>
        <v>0.57347899515154688</v>
      </c>
      <c r="V50" s="28">
        <f>+I50</f>
        <v>0.57834010626265797</v>
      </c>
    </row>
    <row r="51" spans="2:22" x14ac:dyDescent="0.3">
      <c r="B51" s="7" t="s">
        <v>27</v>
      </c>
      <c r="C51" s="12">
        <f t="shared" si="26"/>
        <v>28</v>
      </c>
      <c r="D51" s="7">
        <v>284</v>
      </c>
      <c r="E51" s="19">
        <v>33.5</v>
      </c>
      <c r="F51" s="20">
        <f t="shared" si="33"/>
        <v>3.482587064676617E-2</v>
      </c>
      <c r="G51" s="15">
        <f t="shared" ref="G51:G52" si="35">I50+F51</f>
        <v>0.61316597690942409</v>
      </c>
      <c r="H51" s="21">
        <v>0</v>
      </c>
      <c r="I51" s="15">
        <f t="shared" si="32"/>
        <v>0.61316597690942409</v>
      </c>
      <c r="J51" s="22">
        <f t="shared" si="34"/>
        <v>0.39927708802053519</v>
      </c>
      <c r="S51" s="6" t="s">
        <v>27</v>
      </c>
      <c r="T51" s="24">
        <f t="shared" si="28"/>
        <v>33.5</v>
      </c>
      <c r="U51" s="25">
        <f t="shared" si="29"/>
        <v>0.61316597690942409</v>
      </c>
      <c r="V51" s="6"/>
    </row>
    <row r="52" spans="2:22" x14ac:dyDescent="0.3">
      <c r="B52" s="32" t="s">
        <v>28</v>
      </c>
      <c r="C52" s="32">
        <f>D52-D51</f>
        <v>31</v>
      </c>
      <c r="D52" s="7">
        <v>315</v>
      </c>
      <c r="E52" s="19">
        <v>34</v>
      </c>
      <c r="F52" s="20">
        <f t="shared" si="33"/>
        <v>3.7990196078431369E-2</v>
      </c>
      <c r="G52" s="33">
        <f t="shared" si="35"/>
        <v>0.65115617298785544</v>
      </c>
      <c r="H52" s="34"/>
      <c r="I52" s="35"/>
      <c r="J52" s="36">
        <f>G52-I42</f>
        <v>0.43726728409896654</v>
      </c>
      <c r="S52" s="6" t="s">
        <v>28</v>
      </c>
      <c r="T52" s="24">
        <f t="shared" si="28"/>
        <v>34</v>
      </c>
      <c r="U52" s="38">
        <f t="shared" si="29"/>
        <v>0.65115617298785544</v>
      </c>
      <c r="V52" s="6"/>
    </row>
    <row r="53" spans="2:22" x14ac:dyDescent="0.3">
      <c r="B53" s="48" t="s">
        <v>29</v>
      </c>
      <c r="C53" s="48"/>
      <c r="D53" s="48"/>
      <c r="E53" s="39">
        <f>D52/(J52*24)</f>
        <v>30.015966154534951</v>
      </c>
      <c r="H53" s="40">
        <f>SUM(H43:H51)</f>
        <v>1.9444444444444445E-2</v>
      </c>
      <c r="S53" s="6" t="s">
        <v>30</v>
      </c>
      <c r="T53" s="17"/>
      <c r="U53" s="39">
        <f>+E53</f>
        <v>30.015966154534951</v>
      </c>
      <c r="V53" s="6"/>
    </row>
    <row r="54" spans="2:22" x14ac:dyDescent="0.3">
      <c r="B54" s="48" t="s">
        <v>31</v>
      </c>
      <c r="C54" s="48"/>
      <c r="D54" s="48"/>
      <c r="E54" s="30">
        <f>(J52-(H44+H46+H48+H50))</f>
        <v>0.4178228396545221</v>
      </c>
      <c r="S54" s="6" t="s">
        <v>31</v>
      </c>
      <c r="T54" s="17"/>
      <c r="U54" s="30">
        <f t="shared" ref="U54:U55" si="36">+E54</f>
        <v>0.4178228396545221</v>
      </c>
      <c r="V54" s="6"/>
    </row>
    <row r="55" spans="2:22" x14ac:dyDescent="0.3">
      <c r="B55" s="48" t="s">
        <v>32</v>
      </c>
      <c r="C55" s="48"/>
      <c r="D55" s="48"/>
      <c r="E55" s="39">
        <f>315/(E54*24)</f>
        <v>31.412835188359832</v>
      </c>
      <c r="S55" s="6" t="s">
        <v>32</v>
      </c>
      <c r="T55" s="17"/>
      <c r="U55" s="39">
        <f t="shared" si="36"/>
        <v>31.412835188359832</v>
      </c>
      <c r="V55" s="6"/>
    </row>
  </sheetData>
  <mergeCells count="18">
    <mergeCell ref="B55:D55"/>
    <mergeCell ref="B22:B23"/>
    <mergeCell ref="C22:D22"/>
    <mergeCell ref="F22:J22"/>
    <mergeCell ref="B35:D35"/>
    <mergeCell ref="B36:D36"/>
    <mergeCell ref="B37:D37"/>
    <mergeCell ref="B40:B41"/>
    <mergeCell ref="C40:D40"/>
    <mergeCell ref="F40:J40"/>
    <mergeCell ref="B53:D53"/>
    <mergeCell ref="B54:D54"/>
    <mergeCell ref="B17:D17"/>
    <mergeCell ref="B2:B3"/>
    <mergeCell ref="C2:D2"/>
    <mergeCell ref="F2:J2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D47B-A328-4308-AD52-72AAB75BA64A}">
  <dimension ref="B1:V55"/>
  <sheetViews>
    <sheetView showGridLines="0" zoomScale="120" zoomScaleNormal="120" zoomScalePageLayoutView="200" workbookViewId="0">
      <selection activeCell="G19" sqref="G19"/>
    </sheetView>
  </sheetViews>
  <sheetFormatPr defaultColWidth="8.88671875" defaultRowHeight="14.4" x14ac:dyDescent="0.3"/>
  <cols>
    <col min="1" max="1" width="3.33203125" customWidth="1"/>
    <col min="2" max="2" width="15.33203125" customWidth="1"/>
    <col min="3" max="3" width="4" customWidth="1"/>
    <col min="4" max="4" width="4.109375" customWidth="1"/>
    <col min="5" max="5" width="7.109375" customWidth="1"/>
    <col min="6" max="6" width="8.6640625" customWidth="1"/>
    <col min="7" max="7" width="9.33203125" customWidth="1"/>
    <col min="8" max="8" width="6" customWidth="1"/>
    <col min="9" max="9" width="9.44140625" customWidth="1"/>
    <col min="10" max="10" width="6.88671875" bestFit="1" customWidth="1"/>
    <col min="11" max="11" width="2.88671875" customWidth="1"/>
    <col min="12" max="12" width="5.109375" bestFit="1" customWidth="1"/>
    <col min="13" max="13" width="11" customWidth="1"/>
    <col min="19" max="19" width="10.6640625" bestFit="1" customWidth="1"/>
    <col min="20" max="20" width="5" bestFit="1" customWidth="1"/>
    <col min="21" max="21" width="7" customWidth="1"/>
    <col min="22" max="22" width="7.44140625" customWidth="1"/>
  </cols>
  <sheetData>
    <row r="1" spans="2:22" x14ac:dyDescent="0.3">
      <c r="B1" s="1"/>
      <c r="C1" s="1"/>
      <c r="D1" s="1"/>
      <c r="E1" s="2"/>
    </row>
    <row r="2" spans="2:22" ht="28.8" x14ac:dyDescent="0.3">
      <c r="B2" s="49" t="s">
        <v>0</v>
      </c>
      <c r="C2" s="49" t="s">
        <v>1</v>
      </c>
      <c r="D2" s="49"/>
      <c r="E2" s="3" t="s">
        <v>2</v>
      </c>
      <c r="F2" s="49" t="s">
        <v>3</v>
      </c>
      <c r="G2" s="49"/>
      <c r="H2" s="49"/>
      <c r="I2" s="49"/>
      <c r="J2" s="49"/>
    </row>
    <row r="3" spans="2:22" ht="28.8" x14ac:dyDescent="0.3">
      <c r="B3" s="49"/>
      <c r="C3" s="4" t="s">
        <v>4</v>
      </c>
      <c r="D3" s="4" t="s">
        <v>5</v>
      </c>
      <c r="E3" s="4" t="s">
        <v>4</v>
      </c>
      <c r="F3" s="4" t="s">
        <v>6</v>
      </c>
      <c r="G3" s="5" t="s">
        <v>7</v>
      </c>
      <c r="H3" s="4" t="s">
        <v>8</v>
      </c>
      <c r="I3" s="5" t="s">
        <v>9</v>
      </c>
      <c r="J3" s="4" t="s">
        <v>10</v>
      </c>
      <c r="M3" s="6"/>
      <c r="N3" s="7" t="s">
        <v>11</v>
      </c>
      <c r="O3" s="7" t="s">
        <v>12</v>
      </c>
      <c r="P3" s="7" t="s">
        <v>13</v>
      </c>
      <c r="Q3" s="7" t="s">
        <v>14</v>
      </c>
      <c r="S3" s="8"/>
      <c r="T3" s="9" t="s">
        <v>15</v>
      </c>
      <c r="U3" s="10" t="s">
        <v>16</v>
      </c>
      <c r="V3" s="11" t="s">
        <v>17</v>
      </c>
    </row>
    <row r="4" spans="2:22" x14ac:dyDescent="0.3">
      <c r="B4" s="12" t="s">
        <v>18</v>
      </c>
      <c r="C4" s="12">
        <v>0</v>
      </c>
      <c r="D4" s="7">
        <v>0</v>
      </c>
      <c r="E4" s="13"/>
      <c r="F4" s="13"/>
      <c r="G4" s="13"/>
      <c r="H4" s="14"/>
      <c r="I4" s="15">
        <v>0.21388888888888891</v>
      </c>
      <c r="J4" s="14"/>
      <c r="M4" s="16" t="s">
        <v>18</v>
      </c>
      <c r="N4" s="7"/>
      <c r="O4" s="7"/>
      <c r="P4" s="7"/>
      <c r="Q4" s="7"/>
      <c r="S4" s="6" t="s">
        <v>18</v>
      </c>
      <c r="T4" s="17"/>
      <c r="U4" s="18">
        <f>+I4</f>
        <v>0.21388888888888891</v>
      </c>
      <c r="V4" s="6"/>
    </row>
    <row r="5" spans="2:22" x14ac:dyDescent="0.3">
      <c r="B5" s="7" t="s">
        <v>19</v>
      </c>
      <c r="C5" s="7">
        <v>47</v>
      </c>
      <c r="D5" s="7">
        <v>47</v>
      </c>
      <c r="E5" s="19">
        <v>27</v>
      </c>
      <c r="F5" s="20">
        <f>C5/E5/24</f>
        <v>7.2530864197530867E-2</v>
      </c>
      <c r="G5" s="15">
        <f>I4+F5</f>
        <v>0.28641975308641976</v>
      </c>
      <c r="H5" s="21">
        <v>0</v>
      </c>
      <c r="I5" s="15">
        <f t="shared" ref="I5:I13" si="0">G5+H5</f>
        <v>0.28641975308641976</v>
      </c>
      <c r="J5" s="22">
        <f t="shared" ref="J5:J9" si="1">G5-$I$4</f>
        <v>7.2530864197530853E-2</v>
      </c>
      <c r="M5" s="23" t="s">
        <v>19</v>
      </c>
      <c r="N5" s="7"/>
      <c r="O5" s="7"/>
      <c r="P5" s="7"/>
      <c r="Q5" s="7"/>
      <c r="S5" s="6" t="s">
        <v>19</v>
      </c>
      <c r="T5" s="24">
        <f>+E5</f>
        <v>27</v>
      </c>
      <c r="U5" s="25">
        <f>+G5</f>
        <v>0.28641975308641976</v>
      </c>
      <c r="V5" s="6"/>
    </row>
    <row r="6" spans="2:22" x14ac:dyDescent="0.3">
      <c r="B6" s="4" t="s">
        <v>20</v>
      </c>
      <c r="C6" s="4">
        <f t="shared" ref="C6:C13" si="2">D6-D5</f>
        <v>36</v>
      </c>
      <c r="D6" s="26">
        <v>83</v>
      </c>
      <c r="E6" s="19">
        <v>27</v>
      </c>
      <c r="F6" s="27">
        <f t="shared" ref="F6:F10" si="3">C6/E6/24</f>
        <v>5.5555555555555552E-2</v>
      </c>
      <c r="G6" s="28">
        <f>I5+F6</f>
        <v>0.34197530864197534</v>
      </c>
      <c r="H6" s="29">
        <v>4.8611111111111112E-3</v>
      </c>
      <c r="I6" s="28">
        <f t="shared" si="0"/>
        <v>0.34683641975308643</v>
      </c>
      <c r="J6" s="30">
        <f>G6-$I$4</f>
        <v>0.12808641975308643</v>
      </c>
      <c r="M6" s="31" t="s">
        <v>20</v>
      </c>
      <c r="N6" s="7"/>
      <c r="O6" s="7"/>
      <c r="P6" s="7"/>
      <c r="Q6" s="7"/>
      <c r="S6" s="6" t="s">
        <v>20</v>
      </c>
      <c r="T6" s="24">
        <f t="shared" ref="T6:T14" si="4">+E6</f>
        <v>27</v>
      </c>
      <c r="U6" s="18">
        <f t="shared" ref="U6:U14" si="5">+G6</f>
        <v>0.34197530864197534</v>
      </c>
      <c r="V6" s="28">
        <f>+I6</f>
        <v>0.34683641975308643</v>
      </c>
    </row>
    <row r="7" spans="2:22" x14ac:dyDescent="0.3">
      <c r="B7" s="7" t="s">
        <v>21</v>
      </c>
      <c r="C7" s="12">
        <f t="shared" si="2"/>
        <v>21</v>
      </c>
      <c r="D7" s="7">
        <v>104</v>
      </c>
      <c r="E7" s="19">
        <v>27</v>
      </c>
      <c r="F7" s="20">
        <f t="shared" si="3"/>
        <v>3.2407407407407406E-2</v>
      </c>
      <c r="G7" s="15">
        <f t="shared" ref="G7:G10" si="6">I6+F7</f>
        <v>0.37924382716049382</v>
      </c>
      <c r="H7" s="21">
        <v>0</v>
      </c>
      <c r="I7" s="15">
        <f t="shared" si="0"/>
        <v>0.37924382716049382</v>
      </c>
      <c r="J7" s="22">
        <f t="shared" si="1"/>
        <v>0.16535493827160491</v>
      </c>
      <c r="M7" s="23" t="s">
        <v>21</v>
      </c>
      <c r="N7" s="7"/>
      <c r="O7" s="7"/>
      <c r="P7" s="7"/>
      <c r="Q7" s="7"/>
      <c r="S7" s="6" t="s">
        <v>21</v>
      </c>
      <c r="T7" s="24">
        <f t="shared" si="4"/>
        <v>27</v>
      </c>
      <c r="U7" s="25">
        <f t="shared" si="5"/>
        <v>0.37924382716049382</v>
      </c>
      <c r="V7" s="6"/>
    </row>
    <row r="8" spans="2:22" x14ac:dyDescent="0.3">
      <c r="B8" s="4" t="s">
        <v>22</v>
      </c>
      <c r="C8" s="4">
        <f t="shared" si="2"/>
        <v>29</v>
      </c>
      <c r="D8" s="26">
        <v>133</v>
      </c>
      <c r="E8" s="19">
        <v>27</v>
      </c>
      <c r="F8" s="27">
        <f t="shared" si="3"/>
        <v>4.4753086419753091E-2</v>
      </c>
      <c r="G8" s="28">
        <f t="shared" si="6"/>
        <v>0.42399691358024694</v>
      </c>
      <c r="H8" s="29">
        <v>4.8611111111111112E-3</v>
      </c>
      <c r="I8" s="28">
        <f t="shared" si="0"/>
        <v>0.42885802469135803</v>
      </c>
      <c r="J8" s="30">
        <f>G8-$I$4</f>
        <v>0.21010802469135803</v>
      </c>
      <c r="M8" s="31" t="s">
        <v>22</v>
      </c>
      <c r="N8" s="7"/>
      <c r="O8" s="7"/>
      <c r="P8" s="7"/>
      <c r="Q8" s="7"/>
      <c r="S8" s="6" t="s">
        <v>22</v>
      </c>
      <c r="T8" s="24">
        <f t="shared" si="4"/>
        <v>27</v>
      </c>
      <c r="U8" s="18">
        <f t="shared" si="5"/>
        <v>0.42399691358024694</v>
      </c>
      <c r="V8" s="28">
        <f>+I8</f>
        <v>0.42885802469135803</v>
      </c>
    </row>
    <row r="9" spans="2:22" x14ac:dyDescent="0.3">
      <c r="B9" s="7" t="s">
        <v>23</v>
      </c>
      <c r="C9" s="12">
        <f t="shared" si="2"/>
        <v>38</v>
      </c>
      <c r="D9" s="7">
        <v>171</v>
      </c>
      <c r="E9" s="19">
        <v>27</v>
      </c>
      <c r="F9" s="20">
        <f t="shared" si="3"/>
        <v>5.8641975308641979E-2</v>
      </c>
      <c r="G9" s="15">
        <f t="shared" si="6"/>
        <v>0.48749999999999999</v>
      </c>
      <c r="H9" s="21">
        <v>0</v>
      </c>
      <c r="I9" s="15">
        <f t="shared" si="0"/>
        <v>0.48749999999999999</v>
      </c>
      <c r="J9" s="22">
        <f t="shared" si="1"/>
        <v>0.27361111111111108</v>
      </c>
      <c r="M9" s="23" t="s">
        <v>23</v>
      </c>
      <c r="N9" s="7"/>
      <c r="O9" s="7"/>
      <c r="P9" s="7"/>
      <c r="Q9" s="7"/>
      <c r="S9" s="6" t="s">
        <v>23</v>
      </c>
      <c r="T9" s="24">
        <f t="shared" si="4"/>
        <v>27</v>
      </c>
      <c r="U9" s="25">
        <f t="shared" si="5"/>
        <v>0.48749999999999999</v>
      </c>
      <c r="V9" s="6"/>
    </row>
    <row r="10" spans="2:22" x14ac:dyDescent="0.3">
      <c r="B10" s="4" t="s">
        <v>24</v>
      </c>
      <c r="C10" s="4">
        <f t="shared" si="2"/>
        <v>33</v>
      </c>
      <c r="D10" s="26">
        <v>204</v>
      </c>
      <c r="E10" s="19">
        <v>30.6</v>
      </c>
      <c r="F10" s="27">
        <f t="shared" si="3"/>
        <v>4.4934640522875817E-2</v>
      </c>
      <c r="G10" s="28">
        <f t="shared" si="6"/>
        <v>0.53243464052287581</v>
      </c>
      <c r="H10" s="29">
        <v>4.8611111111111112E-3</v>
      </c>
      <c r="I10" s="28">
        <f>G10+H10</f>
        <v>0.53729575163398691</v>
      </c>
      <c r="J10" s="30">
        <f>G10-$I$4</f>
        <v>0.31854575163398691</v>
      </c>
      <c r="M10" s="31" t="s">
        <v>24</v>
      </c>
      <c r="N10" s="7"/>
      <c r="O10" s="7"/>
      <c r="P10" s="7"/>
      <c r="Q10" s="7"/>
      <c r="S10" s="6" t="s">
        <v>24</v>
      </c>
      <c r="T10" s="24">
        <f t="shared" si="4"/>
        <v>30.6</v>
      </c>
      <c r="U10" s="18">
        <f t="shared" si="5"/>
        <v>0.53243464052287581</v>
      </c>
      <c r="V10" s="28">
        <f>+I10</f>
        <v>0.53729575163398691</v>
      </c>
    </row>
    <row r="11" spans="2:22" x14ac:dyDescent="0.3">
      <c r="B11" s="7" t="s">
        <v>25</v>
      </c>
      <c r="C11" s="12">
        <f t="shared" si="2"/>
        <v>21</v>
      </c>
      <c r="D11" s="7">
        <v>225</v>
      </c>
      <c r="E11" s="19">
        <v>30.6</v>
      </c>
      <c r="F11" s="20">
        <f>C11/E11/24</f>
        <v>2.8594771241830064E-2</v>
      </c>
      <c r="G11" s="15">
        <f>I10+F11</f>
        <v>0.56589052287581698</v>
      </c>
      <c r="H11" s="21">
        <v>0</v>
      </c>
      <c r="I11" s="15">
        <f t="shared" si="0"/>
        <v>0.56589052287581698</v>
      </c>
      <c r="J11" s="22">
        <f>G11-$I$4</f>
        <v>0.35200163398692808</v>
      </c>
      <c r="M11" s="23" t="s">
        <v>25</v>
      </c>
      <c r="N11" s="7"/>
      <c r="O11" s="7"/>
      <c r="P11" s="7"/>
      <c r="Q11" s="7"/>
      <c r="S11" s="6" t="s">
        <v>25</v>
      </c>
      <c r="T11" s="24">
        <f t="shared" si="4"/>
        <v>30.6</v>
      </c>
      <c r="U11" s="25">
        <f t="shared" si="5"/>
        <v>0.56589052287581698</v>
      </c>
      <c r="V11" s="6"/>
    </row>
    <row r="12" spans="2:22" x14ac:dyDescent="0.3">
      <c r="B12" s="4" t="s">
        <v>26</v>
      </c>
      <c r="C12" s="4">
        <f t="shared" si="2"/>
        <v>31</v>
      </c>
      <c r="D12" s="26">
        <v>256</v>
      </c>
      <c r="E12" s="19">
        <v>30.6</v>
      </c>
      <c r="F12" s="27">
        <f t="shared" ref="F12:F14" si="7">C12/E12/24</f>
        <v>4.2211328976034856E-2</v>
      </c>
      <c r="G12" s="28">
        <f>I11+F12</f>
        <v>0.60810185185185184</v>
      </c>
      <c r="H12" s="29">
        <v>4.8611111111111112E-3</v>
      </c>
      <c r="I12" s="28">
        <f t="shared" si="0"/>
        <v>0.61296296296296293</v>
      </c>
      <c r="J12" s="30">
        <f t="shared" ref="J12:J13" si="8">G12-$I$4</f>
        <v>0.39421296296296293</v>
      </c>
      <c r="M12" s="31" t="s">
        <v>26</v>
      </c>
      <c r="N12" s="7"/>
      <c r="O12" s="7"/>
      <c r="P12" s="7"/>
      <c r="Q12" s="7"/>
      <c r="S12" s="6" t="s">
        <v>26</v>
      </c>
      <c r="T12" s="24">
        <f t="shared" si="4"/>
        <v>30.6</v>
      </c>
      <c r="U12" s="18">
        <f t="shared" si="5"/>
        <v>0.60810185185185184</v>
      </c>
      <c r="V12" s="28">
        <f>+I12</f>
        <v>0.61296296296296293</v>
      </c>
    </row>
    <row r="13" spans="2:22" x14ac:dyDescent="0.3">
      <c r="B13" s="7" t="s">
        <v>27</v>
      </c>
      <c r="C13" s="12">
        <f t="shared" si="2"/>
        <v>28</v>
      </c>
      <c r="D13" s="7">
        <v>284</v>
      </c>
      <c r="E13" s="19">
        <v>30.6</v>
      </c>
      <c r="F13" s="20">
        <f t="shared" si="7"/>
        <v>3.8126361655773419E-2</v>
      </c>
      <c r="G13" s="15">
        <f t="shared" ref="G13:G14" si="9">I12+F13</f>
        <v>0.65108932461873636</v>
      </c>
      <c r="H13" s="21">
        <v>0</v>
      </c>
      <c r="I13" s="15">
        <f t="shared" si="0"/>
        <v>0.65108932461873636</v>
      </c>
      <c r="J13" s="22">
        <f t="shared" si="8"/>
        <v>0.43720043572984746</v>
      </c>
      <c r="M13" s="23" t="s">
        <v>27</v>
      </c>
      <c r="N13" s="7"/>
      <c r="O13" s="7"/>
      <c r="P13" s="7"/>
      <c r="Q13" s="7"/>
      <c r="S13" s="6" t="s">
        <v>27</v>
      </c>
      <c r="T13" s="24">
        <f t="shared" si="4"/>
        <v>30.6</v>
      </c>
      <c r="U13" s="25">
        <f t="shared" si="5"/>
        <v>0.65108932461873636</v>
      </c>
      <c r="V13" s="6"/>
    </row>
    <row r="14" spans="2:22" x14ac:dyDescent="0.3">
      <c r="B14" s="32" t="s">
        <v>28</v>
      </c>
      <c r="C14" s="32">
        <f>D14-D13</f>
        <v>31</v>
      </c>
      <c r="D14" s="7">
        <v>315</v>
      </c>
      <c r="E14" s="19">
        <v>30.6</v>
      </c>
      <c r="F14" s="20">
        <f t="shared" si="7"/>
        <v>4.2211328976034856E-2</v>
      </c>
      <c r="G14" s="33">
        <f t="shared" si="9"/>
        <v>0.69330065359477122</v>
      </c>
      <c r="H14" s="34"/>
      <c r="I14" s="35"/>
      <c r="J14" s="36">
        <f>G14-I4</f>
        <v>0.47941176470588232</v>
      </c>
      <c r="M14" s="37" t="s">
        <v>28</v>
      </c>
      <c r="N14" s="7"/>
      <c r="O14" s="7"/>
      <c r="P14" s="7"/>
      <c r="Q14" s="7"/>
      <c r="S14" s="6" t="s">
        <v>28</v>
      </c>
      <c r="T14" s="24">
        <f t="shared" si="4"/>
        <v>30.6</v>
      </c>
      <c r="U14" s="38">
        <f t="shared" si="5"/>
        <v>0.69330065359477122</v>
      </c>
      <c r="V14" s="6"/>
    </row>
    <row r="15" spans="2:22" x14ac:dyDescent="0.3">
      <c r="B15" s="48" t="s">
        <v>29</v>
      </c>
      <c r="C15" s="48"/>
      <c r="D15" s="48"/>
      <c r="E15" s="39">
        <f>D14/(J14*24)</f>
        <v>27.377300613496939</v>
      </c>
      <c r="H15" s="40">
        <f>SUM(H5:H13)</f>
        <v>1.9444444444444445E-2</v>
      </c>
      <c r="S15" s="6" t="s">
        <v>30</v>
      </c>
      <c r="T15" s="17"/>
      <c r="U15" s="41">
        <f>+E15</f>
        <v>27.377300613496939</v>
      </c>
      <c r="V15" s="6"/>
    </row>
    <row r="16" spans="2:22" x14ac:dyDescent="0.3">
      <c r="B16" s="48" t="s">
        <v>31</v>
      </c>
      <c r="C16" s="48"/>
      <c r="D16" s="48"/>
      <c r="E16" s="30">
        <f>(J14-(H6+H8+H10+H12))</f>
        <v>0.45996732026143788</v>
      </c>
      <c r="S16" s="6" t="s">
        <v>31</v>
      </c>
      <c r="T16" s="17"/>
      <c r="U16" s="30">
        <f t="shared" ref="U16:U17" si="10">+E16</f>
        <v>0.45996732026143788</v>
      </c>
      <c r="V16" s="6"/>
    </row>
    <row r="17" spans="2:22" x14ac:dyDescent="0.3">
      <c r="B17" s="48" t="s">
        <v>32</v>
      </c>
      <c r="C17" s="48"/>
      <c r="D17" s="48"/>
      <c r="E17" s="39">
        <f>315/(E16*24)</f>
        <v>28.534635879218474</v>
      </c>
      <c r="S17" s="6" t="s">
        <v>32</v>
      </c>
      <c r="T17" s="17"/>
      <c r="U17" s="41">
        <f t="shared" si="10"/>
        <v>28.534635879218474</v>
      </c>
      <c r="V17" s="6"/>
    </row>
    <row r="18" spans="2:22" x14ac:dyDescent="0.3">
      <c r="T18" s="42"/>
    </row>
    <row r="19" spans="2:22" x14ac:dyDescent="0.3">
      <c r="T19" s="42"/>
    </row>
    <row r="20" spans="2:22" x14ac:dyDescent="0.3">
      <c r="T20" s="42"/>
    </row>
    <row r="21" spans="2:22" x14ac:dyDescent="0.3">
      <c r="T21" s="42"/>
    </row>
    <row r="22" spans="2:22" ht="28.8" x14ac:dyDescent="0.3">
      <c r="B22" s="49" t="s">
        <v>33</v>
      </c>
      <c r="C22" s="49" t="s">
        <v>1</v>
      </c>
      <c r="D22" s="49"/>
      <c r="E22" s="3" t="s">
        <v>2</v>
      </c>
      <c r="F22" s="49" t="s">
        <v>3</v>
      </c>
      <c r="G22" s="49"/>
      <c r="H22" s="49"/>
      <c r="I22" s="49"/>
      <c r="J22" s="49"/>
      <c r="T22" s="42"/>
    </row>
    <row r="23" spans="2:22" ht="28.8" x14ac:dyDescent="0.3">
      <c r="B23" s="49"/>
      <c r="C23" s="4" t="s">
        <v>4</v>
      </c>
      <c r="D23" s="4" t="s">
        <v>5</v>
      </c>
      <c r="E23" s="4" t="s">
        <v>4</v>
      </c>
      <c r="F23" s="4" t="s">
        <v>6</v>
      </c>
      <c r="G23" s="5" t="s">
        <v>7</v>
      </c>
      <c r="H23" s="4" t="s">
        <v>8</v>
      </c>
      <c r="I23" s="5" t="s">
        <v>9</v>
      </c>
      <c r="J23" s="4" t="s">
        <v>10</v>
      </c>
      <c r="M23" s="6"/>
      <c r="N23" s="43" t="s">
        <v>11</v>
      </c>
      <c r="O23" s="43" t="s">
        <v>12</v>
      </c>
      <c r="P23" s="43" t="s">
        <v>13</v>
      </c>
      <c r="Q23" s="43" t="s">
        <v>14</v>
      </c>
      <c r="S23" s="8"/>
      <c r="T23" s="9" t="s">
        <v>15</v>
      </c>
      <c r="U23" s="10" t="s">
        <v>34</v>
      </c>
      <c r="V23" s="11" t="s">
        <v>17</v>
      </c>
    </row>
    <row r="24" spans="2:22" x14ac:dyDescent="0.3">
      <c r="B24" s="12" t="s">
        <v>18</v>
      </c>
      <c r="C24" s="12">
        <v>0</v>
      </c>
      <c r="D24" s="7">
        <v>0</v>
      </c>
      <c r="E24" s="13"/>
      <c r="F24" s="13"/>
      <c r="G24" s="13"/>
      <c r="H24" s="14"/>
      <c r="I24" s="15">
        <v>0.21388888888888891</v>
      </c>
      <c r="J24" s="14"/>
      <c r="M24" s="16" t="s">
        <v>18</v>
      </c>
      <c r="N24" s="7" t="s">
        <v>35</v>
      </c>
      <c r="O24" s="7" t="s">
        <v>36</v>
      </c>
      <c r="P24" s="7" t="s">
        <v>37</v>
      </c>
      <c r="Q24" s="7" t="s">
        <v>38</v>
      </c>
      <c r="S24" s="6" t="s">
        <v>18</v>
      </c>
      <c r="T24" s="9"/>
      <c r="U24" s="18">
        <f>+I24</f>
        <v>0.21388888888888891</v>
      </c>
      <c r="V24" s="6"/>
    </row>
    <row r="25" spans="2:22" x14ac:dyDescent="0.3">
      <c r="B25" s="7" t="s">
        <v>19</v>
      </c>
      <c r="C25" s="7">
        <v>47</v>
      </c>
      <c r="D25" s="7">
        <v>47</v>
      </c>
      <c r="E25" s="19">
        <v>30</v>
      </c>
      <c r="F25" s="20">
        <f>C25/E25/24</f>
        <v>6.5277777777777782E-2</v>
      </c>
      <c r="G25" s="15">
        <f>I24+F25</f>
        <v>0.27916666666666667</v>
      </c>
      <c r="H25" s="21">
        <v>0</v>
      </c>
      <c r="I25" s="15">
        <f t="shared" ref="I25:I29" si="11">G25+H25</f>
        <v>0.27916666666666667</v>
      </c>
      <c r="J25" s="22">
        <f t="shared" ref="J25:J27" si="12">G25-$I$4</f>
        <v>6.5277777777777768E-2</v>
      </c>
      <c r="M25" s="23" t="s">
        <v>19</v>
      </c>
      <c r="N25" s="7" t="s">
        <v>39</v>
      </c>
      <c r="O25" s="7" t="s">
        <v>40</v>
      </c>
      <c r="P25" s="7" t="s">
        <v>41</v>
      </c>
      <c r="Q25" s="7" t="s">
        <v>38</v>
      </c>
      <c r="S25" s="6" t="s">
        <v>19</v>
      </c>
      <c r="T25" s="24">
        <f>+E25</f>
        <v>30</v>
      </c>
      <c r="U25" s="25">
        <f>+G25</f>
        <v>0.27916666666666667</v>
      </c>
      <c r="V25" s="6"/>
    </row>
    <row r="26" spans="2:22" x14ac:dyDescent="0.3">
      <c r="B26" s="4" t="s">
        <v>20</v>
      </c>
      <c r="C26" s="4">
        <f t="shared" ref="C26:C33" si="13">D26-D25</f>
        <v>36</v>
      </c>
      <c r="D26" s="26">
        <v>83</v>
      </c>
      <c r="E26" s="19">
        <v>29</v>
      </c>
      <c r="F26" s="27">
        <f t="shared" ref="F26:F30" si="14">C26/E26/24</f>
        <v>5.1724137931034482E-2</v>
      </c>
      <c r="G26" s="28">
        <f>I25+F26</f>
        <v>0.33089080459770115</v>
      </c>
      <c r="H26" s="29">
        <v>4.8611111111111112E-3</v>
      </c>
      <c r="I26" s="28">
        <f t="shared" si="11"/>
        <v>0.33575191570881224</v>
      </c>
      <c r="J26" s="30">
        <f t="shared" si="12"/>
        <v>0.11700191570881224</v>
      </c>
      <c r="M26" s="31" t="s">
        <v>20</v>
      </c>
      <c r="N26" s="7"/>
      <c r="O26" s="7"/>
      <c r="P26" s="7"/>
      <c r="Q26" s="7"/>
      <c r="S26" s="6" t="s">
        <v>20</v>
      </c>
      <c r="T26" s="24">
        <f t="shared" ref="T26:T34" si="15">+E26</f>
        <v>29</v>
      </c>
      <c r="U26" s="18">
        <f t="shared" ref="U26:U34" si="16">+G26</f>
        <v>0.33089080459770115</v>
      </c>
      <c r="V26" s="28">
        <f>+I26</f>
        <v>0.33575191570881224</v>
      </c>
    </row>
    <row r="27" spans="2:22" x14ac:dyDescent="0.3">
      <c r="B27" s="7" t="s">
        <v>21</v>
      </c>
      <c r="C27" s="12">
        <f t="shared" si="13"/>
        <v>21</v>
      </c>
      <c r="D27" s="7">
        <v>104</v>
      </c>
      <c r="E27" s="19">
        <v>29</v>
      </c>
      <c r="F27" s="20">
        <f t="shared" si="14"/>
        <v>3.017241379310345E-2</v>
      </c>
      <c r="G27" s="15">
        <f t="shared" ref="G27:G30" si="17">I26+F27</f>
        <v>0.36592432950191567</v>
      </c>
      <c r="H27" s="21">
        <v>0</v>
      </c>
      <c r="I27" s="15">
        <f t="shared" si="11"/>
        <v>0.36592432950191567</v>
      </c>
      <c r="J27" s="22">
        <f t="shared" si="12"/>
        <v>0.15203544061302676</v>
      </c>
      <c r="M27" s="23" t="s">
        <v>21</v>
      </c>
      <c r="N27" s="7" t="s">
        <v>35</v>
      </c>
      <c r="O27" s="7" t="s">
        <v>42</v>
      </c>
      <c r="P27" s="7" t="s">
        <v>43</v>
      </c>
      <c r="Q27" s="7" t="s">
        <v>44</v>
      </c>
      <c r="S27" s="6" t="s">
        <v>21</v>
      </c>
      <c r="T27" s="24">
        <f t="shared" si="15"/>
        <v>29</v>
      </c>
      <c r="U27" s="25">
        <f t="shared" si="16"/>
        <v>0.36592432950191567</v>
      </c>
      <c r="V27" s="6"/>
    </row>
    <row r="28" spans="2:22" x14ac:dyDescent="0.3">
      <c r="B28" s="4" t="s">
        <v>22</v>
      </c>
      <c r="C28" s="4">
        <f t="shared" si="13"/>
        <v>29</v>
      </c>
      <c r="D28" s="26">
        <v>133</v>
      </c>
      <c r="E28" s="19">
        <v>28.5</v>
      </c>
      <c r="F28" s="27">
        <f t="shared" si="14"/>
        <v>4.2397660818713455E-2</v>
      </c>
      <c r="G28" s="28">
        <f t="shared" si="17"/>
        <v>0.4083219903206291</v>
      </c>
      <c r="H28" s="29">
        <v>4.8611111111111112E-3</v>
      </c>
      <c r="I28" s="28">
        <f t="shared" si="11"/>
        <v>0.4131831014317402</v>
      </c>
      <c r="J28" s="30">
        <f>G28-$I$4</f>
        <v>0.1944331014317402</v>
      </c>
      <c r="M28" s="31" t="s">
        <v>22</v>
      </c>
      <c r="N28" s="7"/>
      <c r="O28" s="7"/>
      <c r="P28" s="7"/>
      <c r="Q28" s="7"/>
      <c r="S28" s="6" t="s">
        <v>22</v>
      </c>
      <c r="T28" s="24">
        <f t="shared" si="15"/>
        <v>28.5</v>
      </c>
      <c r="U28" s="18">
        <f t="shared" si="16"/>
        <v>0.4083219903206291</v>
      </c>
      <c r="V28" s="28">
        <f>+I28</f>
        <v>0.4131831014317402</v>
      </c>
    </row>
    <row r="29" spans="2:22" x14ac:dyDescent="0.3">
      <c r="B29" s="7" t="s">
        <v>23</v>
      </c>
      <c r="C29" s="12">
        <f t="shared" si="13"/>
        <v>38</v>
      </c>
      <c r="D29" s="7">
        <v>171</v>
      </c>
      <c r="E29" s="19">
        <v>30</v>
      </c>
      <c r="F29" s="20">
        <f t="shared" si="14"/>
        <v>5.2777777777777778E-2</v>
      </c>
      <c r="G29" s="15">
        <f t="shared" si="17"/>
        <v>0.46596087920951795</v>
      </c>
      <c r="H29" s="21">
        <v>0</v>
      </c>
      <c r="I29" s="15">
        <f t="shared" si="11"/>
        <v>0.46596087920951795</v>
      </c>
      <c r="J29" s="22">
        <f t="shared" ref="J29" si="18">G29-$I$4</f>
        <v>0.25207199032062905</v>
      </c>
      <c r="M29" s="23" t="s">
        <v>23</v>
      </c>
      <c r="N29" s="7" t="s">
        <v>35</v>
      </c>
      <c r="O29" s="7" t="s">
        <v>45</v>
      </c>
      <c r="P29" s="7" t="s">
        <v>43</v>
      </c>
      <c r="Q29" s="7" t="s">
        <v>46</v>
      </c>
      <c r="S29" s="6" t="s">
        <v>23</v>
      </c>
      <c r="T29" s="24">
        <f t="shared" si="15"/>
        <v>30</v>
      </c>
      <c r="U29" s="25">
        <f t="shared" si="16"/>
        <v>0.46596087920951795</v>
      </c>
      <c r="V29" s="6"/>
    </row>
    <row r="30" spans="2:22" x14ac:dyDescent="0.3">
      <c r="B30" s="4" t="s">
        <v>24</v>
      </c>
      <c r="C30" s="4">
        <f t="shared" si="13"/>
        <v>33</v>
      </c>
      <c r="D30" s="26">
        <v>204</v>
      </c>
      <c r="E30" s="19">
        <v>29</v>
      </c>
      <c r="F30" s="27">
        <f t="shared" si="14"/>
        <v>4.741379310344828E-2</v>
      </c>
      <c r="G30" s="28">
        <f t="shared" si="17"/>
        <v>0.51337467231296618</v>
      </c>
      <c r="H30" s="29">
        <v>4.8611111111111112E-3</v>
      </c>
      <c r="I30" s="28">
        <f>G30+H30</f>
        <v>0.51823578342407728</v>
      </c>
      <c r="J30" s="30">
        <f>G30-$I$4</f>
        <v>0.29948578342407728</v>
      </c>
      <c r="M30" s="31" t="s">
        <v>24</v>
      </c>
      <c r="N30" s="7" t="s">
        <v>35</v>
      </c>
      <c r="O30" s="7" t="s">
        <v>47</v>
      </c>
      <c r="P30" s="7" t="s">
        <v>43</v>
      </c>
      <c r="Q30" s="7" t="s">
        <v>48</v>
      </c>
      <c r="S30" s="6" t="s">
        <v>24</v>
      </c>
      <c r="T30" s="24">
        <f t="shared" si="15"/>
        <v>29</v>
      </c>
      <c r="U30" s="18">
        <f t="shared" si="16"/>
        <v>0.51337467231296618</v>
      </c>
      <c r="V30" s="28">
        <f>+I30</f>
        <v>0.51823578342407728</v>
      </c>
    </row>
    <row r="31" spans="2:22" x14ac:dyDescent="0.3">
      <c r="B31" s="7" t="s">
        <v>25</v>
      </c>
      <c r="C31" s="12">
        <f t="shared" si="13"/>
        <v>21</v>
      </c>
      <c r="D31" s="7">
        <v>225</v>
      </c>
      <c r="E31" s="19">
        <v>29</v>
      </c>
      <c r="F31" s="20">
        <f>C31/E31/24</f>
        <v>3.017241379310345E-2</v>
      </c>
      <c r="G31" s="15">
        <f>I30+F31</f>
        <v>0.5484081972171807</v>
      </c>
      <c r="H31" s="21">
        <v>0</v>
      </c>
      <c r="I31" s="15">
        <f t="shared" ref="I31:I33" si="19">G31+H31</f>
        <v>0.5484081972171807</v>
      </c>
      <c r="J31" s="22">
        <f>G31-$I$4</f>
        <v>0.3345193083282918</v>
      </c>
      <c r="M31" s="23" t="s">
        <v>25</v>
      </c>
      <c r="N31" s="7"/>
      <c r="O31" s="7"/>
      <c r="P31" s="7"/>
      <c r="Q31" s="7"/>
      <c r="S31" s="6" t="s">
        <v>25</v>
      </c>
      <c r="T31" s="24">
        <f t="shared" si="15"/>
        <v>29</v>
      </c>
      <c r="U31" s="25">
        <f t="shared" si="16"/>
        <v>0.5484081972171807</v>
      </c>
      <c r="V31" s="6"/>
    </row>
    <row r="32" spans="2:22" ht="16.5" customHeight="1" x14ac:dyDescent="0.3">
      <c r="B32" s="4" t="s">
        <v>26</v>
      </c>
      <c r="C32" s="4">
        <f t="shared" si="13"/>
        <v>31</v>
      </c>
      <c r="D32" s="26">
        <v>256</v>
      </c>
      <c r="E32" s="19">
        <v>30</v>
      </c>
      <c r="F32" s="27">
        <f t="shared" ref="F32:F34" si="20">C32/E32/24</f>
        <v>4.3055555555555562E-2</v>
      </c>
      <c r="G32" s="28">
        <f>I31+F32</f>
        <v>0.59146375277273622</v>
      </c>
      <c r="H32" s="29">
        <v>4.8611111111111112E-3</v>
      </c>
      <c r="I32" s="28">
        <f t="shared" si="19"/>
        <v>0.59632486388384731</v>
      </c>
      <c r="J32" s="30">
        <f t="shared" ref="J32:J33" si="21">G32-$I$4</f>
        <v>0.37757486388384731</v>
      </c>
      <c r="M32" s="31" t="s">
        <v>26</v>
      </c>
      <c r="N32" s="7" t="s">
        <v>39</v>
      </c>
      <c r="O32" s="7" t="s">
        <v>49</v>
      </c>
      <c r="P32" s="7" t="s">
        <v>50</v>
      </c>
      <c r="Q32" s="7" t="s">
        <v>48</v>
      </c>
      <c r="S32" s="6" t="s">
        <v>26</v>
      </c>
      <c r="T32" s="24">
        <f t="shared" si="15"/>
        <v>30</v>
      </c>
      <c r="U32" s="18">
        <f t="shared" si="16"/>
        <v>0.59146375277273622</v>
      </c>
      <c r="V32" s="28">
        <f>+I32</f>
        <v>0.59632486388384731</v>
      </c>
    </row>
    <row r="33" spans="2:22" x14ac:dyDescent="0.3">
      <c r="B33" s="7" t="s">
        <v>27</v>
      </c>
      <c r="C33" s="12">
        <f t="shared" si="13"/>
        <v>28</v>
      </c>
      <c r="D33" s="7">
        <v>284</v>
      </c>
      <c r="E33" s="19">
        <v>26</v>
      </c>
      <c r="F33" s="20">
        <f t="shared" si="20"/>
        <v>4.4871794871794872E-2</v>
      </c>
      <c r="G33" s="15">
        <f t="shared" ref="G33:G34" si="22">I32+F33</f>
        <v>0.64119665875564213</v>
      </c>
      <c r="H33" s="21">
        <v>0</v>
      </c>
      <c r="I33" s="15">
        <f t="shared" si="19"/>
        <v>0.64119665875564213</v>
      </c>
      <c r="J33" s="22">
        <f t="shared" si="21"/>
        <v>0.42730776986675323</v>
      </c>
      <c r="M33" s="23" t="s">
        <v>27</v>
      </c>
      <c r="N33" s="7"/>
      <c r="O33" s="7"/>
      <c r="P33" s="7"/>
      <c r="Q33" s="7"/>
      <c r="S33" s="6" t="s">
        <v>27</v>
      </c>
      <c r="T33" s="24">
        <f t="shared" si="15"/>
        <v>26</v>
      </c>
      <c r="U33" s="25">
        <f t="shared" si="16"/>
        <v>0.64119665875564213</v>
      </c>
      <c r="V33" s="6"/>
    </row>
    <row r="34" spans="2:22" x14ac:dyDescent="0.3">
      <c r="B34" s="32" t="s">
        <v>28</v>
      </c>
      <c r="C34" s="32">
        <f>D34-D33</f>
        <v>31</v>
      </c>
      <c r="D34" s="7">
        <v>315</v>
      </c>
      <c r="E34" s="19">
        <v>26.5</v>
      </c>
      <c r="F34" s="20">
        <f t="shared" si="20"/>
        <v>4.874213836477987E-2</v>
      </c>
      <c r="G34" s="33">
        <f t="shared" si="22"/>
        <v>0.68993879712042205</v>
      </c>
      <c r="H34" s="34"/>
      <c r="I34" s="35"/>
      <c r="J34" s="36">
        <f>G34-I24</f>
        <v>0.47604990823153315</v>
      </c>
      <c r="M34" s="37" t="s">
        <v>28</v>
      </c>
      <c r="N34" s="7" t="s">
        <v>39</v>
      </c>
      <c r="O34" s="7" t="s">
        <v>51</v>
      </c>
      <c r="P34" s="7" t="s">
        <v>50</v>
      </c>
      <c r="Q34" s="7" t="s">
        <v>48</v>
      </c>
      <c r="S34" s="6" t="s">
        <v>28</v>
      </c>
      <c r="T34" s="24">
        <f t="shared" si="15"/>
        <v>26.5</v>
      </c>
      <c r="U34" s="38">
        <f t="shared" si="16"/>
        <v>0.68993879712042205</v>
      </c>
      <c r="V34" s="6"/>
    </row>
    <row r="35" spans="2:22" x14ac:dyDescent="0.3">
      <c r="B35" s="48" t="s">
        <v>29</v>
      </c>
      <c r="C35" s="48"/>
      <c r="D35" s="48"/>
      <c r="E35" s="39">
        <f>D34/(J34*24)</f>
        <v>27.570638651644238</v>
      </c>
      <c r="H35" s="40">
        <f>SUM(H25:H33)</f>
        <v>1.9444444444444445E-2</v>
      </c>
      <c r="S35" s="6" t="s">
        <v>30</v>
      </c>
      <c r="T35" s="9"/>
      <c r="U35" s="41">
        <f>+E35</f>
        <v>27.570638651644238</v>
      </c>
      <c r="V35" s="6"/>
    </row>
    <row r="36" spans="2:22" x14ac:dyDescent="0.3">
      <c r="B36" s="48" t="s">
        <v>31</v>
      </c>
      <c r="C36" s="48"/>
      <c r="D36" s="48"/>
      <c r="E36" s="30">
        <f>(J34-(H26+H28+H30+H32))</f>
        <v>0.45660546378708872</v>
      </c>
      <c r="S36" s="6" t="s">
        <v>31</v>
      </c>
      <c r="T36" s="9"/>
      <c r="U36" s="30">
        <f t="shared" ref="U36:U37" si="23">+E36</f>
        <v>0.45660546378708872</v>
      </c>
      <c r="V36" s="6"/>
    </row>
    <row r="37" spans="2:22" x14ac:dyDescent="0.3">
      <c r="B37" s="48" t="s">
        <v>32</v>
      </c>
      <c r="C37" s="48"/>
      <c r="D37" s="48"/>
      <c r="E37" s="39">
        <f>315/(E36*24)</f>
        <v>28.744728306887009</v>
      </c>
      <c r="S37" s="6" t="s">
        <v>32</v>
      </c>
      <c r="T37" s="9"/>
      <c r="U37" s="41">
        <f t="shared" si="23"/>
        <v>28.744728306887009</v>
      </c>
      <c r="V37" s="6"/>
    </row>
    <row r="38" spans="2:22" x14ac:dyDescent="0.3">
      <c r="T38" s="42"/>
    </row>
    <row r="39" spans="2:22" x14ac:dyDescent="0.3">
      <c r="T39" s="42"/>
    </row>
    <row r="40" spans="2:22" ht="28.8" x14ac:dyDescent="0.3">
      <c r="B40" s="49" t="s">
        <v>33</v>
      </c>
      <c r="C40" s="49" t="s">
        <v>1</v>
      </c>
      <c r="D40" s="49"/>
      <c r="E40" s="3" t="s">
        <v>2</v>
      </c>
      <c r="F40" s="49" t="s">
        <v>3</v>
      </c>
      <c r="G40" s="49"/>
      <c r="H40" s="49"/>
      <c r="I40" s="49"/>
      <c r="J40" s="49"/>
      <c r="T40" s="42"/>
    </row>
    <row r="41" spans="2:22" ht="28.8" x14ac:dyDescent="0.3">
      <c r="B41" s="49"/>
      <c r="C41" s="4" t="s">
        <v>4</v>
      </c>
      <c r="D41" s="4" t="s">
        <v>5</v>
      </c>
      <c r="E41" s="4" t="s">
        <v>4</v>
      </c>
      <c r="F41" s="4" t="s">
        <v>6</v>
      </c>
      <c r="G41" s="5" t="s">
        <v>7</v>
      </c>
      <c r="H41" s="4" t="s">
        <v>8</v>
      </c>
      <c r="I41" s="5" t="s">
        <v>9</v>
      </c>
      <c r="J41" s="4" t="s">
        <v>10</v>
      </c>
      <c r="S41" s="8"/>
      <c r="T41" s="9" t="s">
        <v>15</v>
      </c>
      <c r="U41" s="10" t="s">
        <v>52</v>
      </c>
      <c r="V41" s="11" t="s">
        <v>17</v>
      </c>
    </row>
    <row r="42" spans="2:22" x14ac:dyDescent="0.3">
      <c r="B42" s="12" t="s">
        <v>18</v>
      </c>
      <c r="C42" s="12">
        <v>0</v>
      </c>
      <c r="D42" s="7">
        <v>0</v>
      </c>
      <c r="E42" s="13"/>
      <c r="F42" s="13"/>
      <c r="G42" s="13"/>
      <c r="H42" s="14"/>
      <c r="I42" s="15">
        <v>0.21388888888888891</v>
      </c>
      <c r="J42" s="14"/>
      <c r="S42" s="6" t="s">
        <v>18</v>
      </c>
      <c r="T42" s="17"/>
      <c r="U42" s="18">
        <f>+I42</f>
        <v>0.21388888888888891</v>
      </c>
      <c r="V42" s="6"/>
    </row>
    <row r="43" spans="2:22" x14ac:dyDescent="0.3">
      <c r="B43" s="7" t="s">
        <v>19</v>
      </c>
      <c r="C43" s="7">
        <v>47</v>
      </c>
      <c r="D43" s="7">
        <v>47</v>
      </c>
      <c r="E43" s="19">
        <v>30</v>
      </c>
      <c r="F43" s="20">
        <f>C43/E43/24</f>
        <v>6.5277777777777782E-2</v>
      </c>
      <c r="G43" s="15">
        <f>I42+F43</f>
        <v>0.27916666666666667</v>
      </c>
      <c r="H43" s="21">
        <v>0</v>
      </c>
      <c r="I43" s="15">
        <f t="shared" ref="I43:I47" si="24">G43+H43</f>
        <v>0.27916666666666667</v>
      </c>
      <c r="J43" s="22">
        <f t="shared" ref="J43:J45" si="25">G43-$I$4</f>
        <v>6.5277777777777768E-2</v>
      </c>
      <c r="S43" s="6" t="s">
        <v>19</v>
      </c>
      <c r="T43" s="24">
        <f>+E43</f>
        <v>30</v>
      </c>
      <c r="U43" s="25">
        <f>+G43</f>
        <v>0.27916666666666667</v>
      </c>
      <c r="V43" s="6"/>
    </row>
    <row r="44" spans="2:22" x14ac:dyDescent="0.3">
      <c r="B44" s="4" t="s">
        <v>20</v>
      </c>
      <c r="C44" s="4">
        <f t="shared" ref="C44:C51" si="26">D44-D43</f>
        <v>36</v>
      </c>
      <c r="D44" s="26">
        <v>83</v>
      </c>
      <c r="E44" s="19">
        <v>29</v>
      </c>
      <c r="F44" s="27">
        <f t="shared" ref="F44:F48" si="27">C44/E44/24</f>
        <v>5.1724137931034482E-2</v>
      </c>
      <c r="G44" s="28">
        <f>I43+F44</f>
        <v>0.33089080459770115</v>
      </c>
      <c r="H44" s="29">
        <v>4.8611111111111112E-3</v>
      </c>
      <c r="I44" s="28">
        <f t="shared" si="24"/>
        <v>0.33575191570881224</v>
      </c>
      <c r="J44" s="30">
        <f t="shared" si="25"/>
        <v>0.11700191570881224</v>
      </c>
      <c r="S44" s="6" t="s">
        <v>20</v>
      </c>
      <c r="T44" s="24">
        <f t="shared" ref="T44:T52" si="28">+E44</f>
        <v>29</v>
      </c>
      <c r="U44" s="18">
        <f t="shared" ref="U44:U52" si="29">+G44</f>
        <v>0.33089080459770115</v>
      </c>
      <c r="V44" s="28">
        <f>+I44</f>
        <v>0.33575191570881224</v>
      </c>
    </row>
    <row r="45" spans="2:22" x14ac:dyDescent="0.3">
      <c r="B45" s="7" t="s">
        <v>21</v>
      </c>
      <c r="C45" s="12">
        <f t="shared" si="26"/>
        <v>21</v>
      </c>
      <c r="D45" s="7">
        <v>104</v>
      </c>
      <c r="E45" s="19">
        <v>29</v>
      </c>
      <c r="F45" s="20">
        <f t="shared" si="27"/>
        <v>3.017241379310345E-2</v>
      </c>
      <c r="G45" s="15">
        <f t="shared" ref="G45:G48" si="30">I44+F45</f>
        <v>0.36592432950191567</v>
      </c>
      <c r="H45" s="21">
        <v>0</v>
      </c>
      <c r="I45" s="15">
        <f t="shared" si="24"/>
        <v>0.36592432950191567</v>
      </c>
      <c r="J45" s="22">
        <f t="shared" si="25"/>
        <v>0.15203544061302676</v>
      </c>
      <c r="S45" s="6" t="s">
        <v>21</v>
      </c>
      <c r="T45" s="24">
        <f t="shared" si="28"/>
        <v>29</v>
      </c>
      <c r="U45" s="25">
        <f t="shared" si="29"/>
        <v>0.36592432950191567</v>
      </c>
      <c r="V45" s="6"/>
    </row>
    <row r="46" spans="2:22" x14ac:dyDescent="0.3">
      <c r="B46" s="4" t="s">
        <v>22</v>
      </c>
      <c r="C46" s="4">
        <f t="shared" si="26"/>
        <v>29</v>
      </c>
      <c r="D46" s="26">
        <v>133</v>
      </c>
      <c r="E46" s="19">
        <v>28.5</v>
      </c>
      <c r="F46" s="27">
        <f t="shared" si="27"/>
        <v>4.2397660818713455E-2</v>
      </c>
      <c r="G46" s="28">
        <f t="shared" si="30"/>
        <v>0.4083219903206291</v>
      </c>
      <c r="H46" s="29">
        <v>4.8611111111111112E-3</v>
      </c>
      <c r="I46" s="28">
        <f t="shared" si="24"/>
        <v>0.4131831014317402</v>
      </c>
      <c r="J46" s="30">
        <f>G46-$I$4</f>
        <v>0.1944331014317402</v>
      </c>
      <c r="S46" s="6" t="s">
        <v>22</v>
      </c>
      <c r="T46" s="24">
        <f t="shared" si="28"/>
        <v>28.5</v>
      </c>
      <c r="U46" s="18">
        <f t="shared" si="29"/>
        <v>0.4083219903206291</v>
      </c>
      <c r="V46" s="28">
        <f>+I46</f>
        <v>0.4131831014317402</v>
      </c>
    </row>
    <row r="47" spans="2:22" x14ac:dyDescent="0.3">
      <c r="B47" s="7" t="s">
        <v>23</v>
      </c>
      <c r="C47" s="12">
        <f t="shared" si="26"/>
        <v>38</v>
      </c>
      <c r="D47" s="7">
        <v>171</v>
      </c>
      <c r="E47" s="19">
        <v>30</v>
      </c>
      <c r="F47" s="20">
        <f t="shared" si="27"/>
        <v>5.2777777777777778E-2</v>
      </c>
      <c r="G47" s="15">
        <f t="shared" si="30"/>
        <v>0.46596087920951795</v>
      </c>
      <c r="H47" s="21">
        <v>0</v>
      </c>
      <c r="I47" s="15">
        <f t="shared" si="24"/>
        <v>0.46596087920951795</v>
      </c>
      <c r="J47" s="22">
        <f t="shared" ref="J47" si="31">G47-$I$4</f>
        <v>0.25207199032062905</v>
      </c>
      <c r="S47" s="6" t="s">
        <v>23</v>
      </c>
      <c r="T47" s="24">
        <f t="shared" si="28"/>
        <v>30</v>
      </c>
      <c r="U47" s="25">
        <f t="shared" si="29"/>
        <v>0.46596087920951795</v>
      </c>
      <c r="V47" s="6"/>
    </row>
    <row r="48" spans="2:22" x14ac:dyDescent="0.3">
      <c r="B48" s="4" t="s">
        <v>24</v>
      </c>
      <c r="C48" s="4">
        <f t="shared" si="26"/>
        <v>33</v>
      </c>
      <c r="D48" s="26">
        <v>204</v>
      </c>
      <c r="E48" s="19">
        <v>34.5</v>
      </c>
      <c r="F48" s="27">
        <f t="shared" si="27"/>
        <v>3.9855072463768119E-2</v>
      </c>
      <c r="G48" s="28">
        <f t="shared" si="30"/>
        <v>0.50581595167328608</v>
      </c>
      <c r="H48" s="29">
        <v>4.8611111111111112E-3</v>
      </c>
      <c r="I48" s="28">
        <f>G48+H48</f>
        <v>0.51067706278439717</v>
      </c>
      <c r="J48" s="30">
        <f>G48-$I$4</f>
        <v>0.29192706278439717</v>
      </c>
      <c r="S48" s="6" t="s">
        <v>24</v>
      </c>
      <c r="T48" s="24">
        <f t="shared" si="28"/>
        <v>34.5</v>
      </c>
      <c r="U48" s="18">
        <f t="shared" si="29"/>
        <v>0.50581595167328608</v>
      </c>
      <c r="V48" s="28">
        <f>+I48</f>
        <v>0.51067706278439717</v>
      </c>
    </row>
    <row r="49" spans="2:22" x14ac:dyDescent="0.3">
      <c r="B49" s="7" t="s">
        <v>25</v>
      </c>
      <c r="C49" s="12">
        <f t="shared" si="26"/>
        <v>21</v>
      </c>
      <c r="D49" s="7">
        <v>225</v>
      </c>
      <c r="E49" s="19">
        <v>34.5</v>
      </c>
      <c r="F49" s="20">
        <f>C49/E49/24</f>
        <v>2.5362318840579712E-2</v>
      </c>
      <c r="G49" s="15">
        <f>I48+F49</f>
        <v>0.53603938162497689</v>
      </c>
      <c r="H49" s="21">
        <v>0</v>
      </c>
      <c r="I49" s="15">
        <f t="shared" ref="I49:I51" si="32">G49+H49</f>
        <v>0.53603938162497689</v>
      </c>
      <c r="J49" s="22">
        <f>G49-$I$4</f>
        <v>0.32215049273608798</v>
      </c>
      <c r="S49" s="6" t="s">
        <v>25</v>
      </c>
      <c r="T49" s="24">
        <f t="shared" si="28"/>
        <v>34.5</v>
      </c>
      <c r="U49" s="25">
        <f t="shared" si="29"/>
        <v>0.53603938162497689</v>
      </c>
      <c r="V49" s="6"/>
    </row>
    <row r="50" spans="2:22" x14ac:dyDescent="0.3">
      <c r="B50" s="4" t="s">
        <v>26</v>
      </c>
      <c r="C50" s="4">
        <f t="shared" si="26"/>
        <v>31</v>
      </c>
      <c r="D50" s="26">
        <v>256</v>
      </c>
      <c r="E50" s="19">
        <v>34.5</v>
      </c>
      <c r="F50" s="27">
        <f t="shared" ref="F50:F52" si="33">C50/E50/24</f>
        <v>3.7439613526570048E-2</v>
      </c>
      <c r="G50" s="28">
        <f>I49+F50</f>
        <v>0.57347899515154688</v>
      </c>
      <c r="H50" s="29">
        <v>4.8611111111111112E-3</v>
      </c>
      <c r="I50" s="28">
        <f t="shared" si="32"/>
        <v>0.57834010626265797</v>
      </c>
      <c r="J50" s="30">
        <f t="shared" ref="J50:J51" si="34">G50-$I$4</f>
        <v>0.35959010626265797</v>
      </c>
      <c r="S50" s="6" t="s">
        <v>26</v>
      </c>
      <c r="T50" s="24">
        <f t="shared" si="28"/>
        <v>34.5</v>
      </c>
      <c r="U50" s="18">
        <f t="shared" si="29"/>
        <v>0.57347899515154688</v>
      </c>
      <c r="V50" s="28">
        <f>+I50</f>
        <v>0.57834010626265797</v>
      </c>
    </row>
    <row r="51" spans="2:22" x14ac:dyDescent="0.3">
      <c r="B51" s="7" t="s">
        <v>27</v>
      </c>
      <c r="C51" s="12">
        <f t="shared" si="26"/>
        <v>28</v>
      </c>
      <c r="D51" s="7">
        <v>284</v>
      </c>
      <c r="E51" s="19">
        <v>33.5</v>
      </c>
      <c r="F51" s="20">
        <f t="shared" si="33"/>
        <v>3.482587064676617E-2</v>
      </c>
      <c r="G51" s="15">
        <f t="shared" ref="G51:G52" si="35">I50+F51</f>
        <v>0.61316597690942409</v>
      </c>
      <c r="H51" s="21">
        <v>0</v>
      </c>
      <c r="I51" s="15">
        <f t="shared" si="32"/>
        <v>0.61316597690942409</v>
      </c>
      <c r="J51" s="22">
        <f t="shared" si="34"/>
        <v>0.39927708802053519</v>
      </c>
      <c r="S51" s="6" t="s">
        <v>27</v>
      </c>
      <c r="T51" s="24">
        <f t="shared" si="28"/>
        <v>33.5</v>
      </c>
      <c r="U51" s="25">
        <f t="shared" si="29"/>
        <v>0.61316597690942409</v>
      </c>
      <c r="V51" s="6"/>
    </row>
    <row r="52" spans="2:22" x14ac:dyDescent="0.3">
      <c r="B52" s="32" t="s">
        <v>28</v>
      </c>
      <c r="C52" s="32">
        <f>D52-D51</f>
        <v>31</v>
      </c>
      <c r="D52" s="7">
        <v>315</v>
      </c>
      <c r="E52" s="19">
        <v>34</v>
      </c>
      <c r="F52" s="20">
        <f t="shared" si="33"/>
        <v>3.7990196078431369E-2</v>
      </c>
      <c r="G52" s="33">
        <f t="shared" si="35"/>
        <v>0.65115617298785544</v>
      </c>
      <c r="H52" s="34"/>
      <c r="I52" s="35"/>
      <c r="J52" s="36">
        <f>G52-I42</f>
        <v>0.43726728409896654</v>
      </c>
      <c r="S52" s="6" t="s">
        <v>28</v>
      </c>
      <c r="T52" s="24">
        <f t="shared" si="28"/>
        <v>34</v>
      </c>
      <c r="U52" s="38">
        <f t="shared" si="29"/>
        <v>0.65115617298785544</v>
      </c>
      <c r="V52" s="6"/>
    </row>
    <row r="53" spans="2:22" x14ac:dyDescent="0.3">
      <c r="B53" s="48" t="s">
        <v>29</v>
      </c>
      <c r="C53" s="48"/>
      <c r="D53" s="48"/>
      <c r="E53" s="39">
        <f>D52/(J52*24)</f>
        <v>30.015966154534951</v>
      </c>
      <c r="H53" s="40">
        <f>SUM(H43:H51)</f>
        <v>1.9444444444444445E-2</v>
      </c>
      <c r="S53" s="6" t="s">
        <v>30</v>
      </c>
      <c r="T53" s="17"/>
      <c r="U53" s="39">
        <f>+E53</f>
        <v>30.015966154534951</v>
      </c>
      <c r="V53" s="6"/>
    </row>
    <row r="54" spans="2:22" x14ac:dyDescent="0.3">
      <c r="B54" s="48" t="s">
        <v>31</v>
      </c>
      <c r="C54" s="48"/>
      <c r="D54" s="48"/>
      <c r="E54" s="30">
        <f>(J52-(H44+H46+H48+H50))</f>
        <v>0.4178228396545221</v>
      </c>
      <c r="S54" s="6" t="s">
        <v>31</v>
      </c>
      <c r="T54" s="17"/>
      <c r="U54" s="30">
        <f t="shared" ref="U54:U55" si="36">+E54</f>
        <v>0.4178228396545221</v>
      </c>
      <c r="V54" s="6"/>
    </row>
    <row r="55" spans="2:22" x14ac:dyDescent="0.3">
      <c r="B55" s="48" t="s">
        <v>32</v>
      </c>
      <c r="C55" s="48"/>
      <c r="D55" s="48"/>
      <c r="E55" s="39">
        <f>315/(E54*24)</f>
        <v>31.412835188359832</v>
      </c>
      <c r="S55" s="6" t="s">
        <v>32</v>
      </c>
      <c r="T55" s="17"/>
      <c r="U55" s="39">
        <f t="shared" si="36"/>
        <v>31.412835188359832</v>
      </c>
      <c r="V55" s="6"/>
    </row>
  </sheetData>
  <mergeCells count="18">
    <mergeCell ref="B55:D55"/>
    <mergeCell ref="B22:B23"/>
    <mergeCell ref="C22:D22"/>
    <mergeCell ref="F22:J22"/>
    <mergeCell ref="B35:D35"/>
    <mergeCell ref="B36:D36"/>
    <mergeCell ref="B37:D37"/>
    <mergeCell ref="B40:B41"/>
    <mergeCell ref="C40:D40"/>
    <mergeCell ref="F40:J40"/>
    <mergeCell ref="B53:D53"/>
    <mergeCell ref="B54:D54"/>
    <mergeCell ref="B17:D17"/>
    <mergeCell ref="B2:B3"/>
    <mergeCell ref="C2:D2"/>
    <mergeCell ref="F2:J2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FA47-4A4D-478F-9A7B-38D55B084F19}">
  <dimension ref="B1:V55"/>
  <sheetViews>
    <sheetView showGridLines="0" zoomScale="120" zoomScaleNormal="120" zoomScalePageLayoutView="200" workbookViewId="0">
      <selection activeCell="I18" sqref="I18"/>
    </sheetView>
  </sheetViews>
  <sheetFormatPr defaultColWidth="8.88671875" defaultRowHeight="14.4" x14ac:dyDescent="0.3"/>
  <cols>
    <col min="1" max="1" width="3.33203125" customWidth="1"/>
    <col min="2" max="2" width="15.33203125" customWidth="1"/>
    <col min="3" max="3" width="4" customWidth="1"/>
    <col min="4" max="4" width="4.109375" customWidth="1"/>
    <col min="5" max="5" width="7.109375" customWidth="1"/>
    <col min="6" max="6" width="8.6640625" customWidth="1"/>
    <col min="7" max="7" width="9.33203125" customWidth="1"/>
    <col min="8" max="8" width="6" customWidth="1"/>
    <col min="9" max="9" width="9.44140625" customWidth="1"/>
    <col min="10" max="10" width="6.88671875" bestFit="1" customWidth="1"/>
    <col min="11" max="11" width="2.88671875" customWidth="1"/>
    <col min="12" max="12" width="5.109375" bestFit="1" customWidth="1"/>
    <col min="13" max="13" width="11" customWidth="1"/>
    <col min="19" max="19" width="10.6640625" bestFit="1" customWidth="1"/>
    <col min="20" max="20" width="5" bestFit="1" customWidth="1"/>
    <col min="21" max="21" width="7" customWidth="1"/>
    <col min="22" max="22" width="7.44140625" customWidth="1"/>
  </cols>
  <sheetData>
    <row r="1" spans="2:22" x14ac:dyDescent="0.3">
      <c r="B1" s="1"/>
      <c r="C1" s="1"/>
      <c r="D1" s="1"/>
      <c r="E1" s="2"/>
    </row>
    <row r="2" spans="2:22" ht="28.8" x14ac:dyDescent="0.3">
      <c r="B2" s="49" t="s">
        <v>0</v>
      </c>
      <c r="C2" s="49" t="s">
        <v>1</v>
      </c>
      <c r="D2" s="49"/>
      <c r="E2" s="3" t="s">
        <v>2</v>
      </c>
      <c r="F2" s="49" t="s">
        <v>3</v>
      </c>
      <c r="G2" s="49"/>
      <c r="H2" s="49"/>
      <c r="I2" s="49"/>
      <c r="J2" s="49"/>
    </row>
    <row r="3" spans="2:22" ht="28.8" x14ac:dyDescent="0.3">
      <c r="B3" s="49"/>
      <c r="C3" s="4" t="s">
        <v>4</v>
      </c>
      <c r="D3" s="4" t="s">
        <v>5</v>
      </c>
      <c r="E3" s="4" t="s">
        <v>4</v>
      </c>
      <c r="F3" s="4" t="s">
        <v>6</v>
      </c>
      <c r="G3" s="5" t="s">
        <v>7</v>
      </c>
      <c r="H3" s="4" t="s">
        <v>8</v>
      </c>
      <c r="I3" s="5" t="s">
        <v>9</v>
      </c>
      <c r="J3" s="4" t="s">
        <v>10</v>
      </c>
      <c r="M3" s="6"/>
      <c r="N3" s="7" t="s">
        <v>11</v>
      </c>
      <c r="O3" s="7" t="s">
        <v>12</v>
      </c>
      <c r="P3" s="7" t="s">
        <v>13</v>
      </c>
      <c r="Q3" s="7" t="s">
        <v>14</v>
      </c>
      <c r="S3" s="8"/>
      <c r="T3" s="9" t="s">
        <v>15</v>
      </c>
      <c r="U3" s="10" t="s">
        <v>16</v>
      </c>
      <c r="V3" s="11" t="s">
        <v>17</v>
      </c>
    </row>
    <row r="4" spans="2:22" x14ac:dyDescent="0.3">
      <c r="B4" s="12" t="s">
        <v>18</v>
      </c>
      <c r="C4" s="12">
        <v>0</v>
      </c>
      <c r="D4" s="7">
        <v>0</v>
      </c>
      <c r="E4" s="13"/>
      <c r="F4" s="13"/>
      <c r="G4" s="13"/>
      <c r="H4" s="14"/>
      <c r="I4" s="15">
        <v>0.21388888888888891</v>
      </c>
      <c r="J4" s="14"/>
      <c r="M4" s="16" t="s">
        <v>18</v>
      </c>
      <c r="N4" s="7"/>
      <c r="O4" s="7"/>
      <c r="P4" s="7"/>
      <c r="Q4" s="7"/>
      <c r="S4" s="6" t="s">
        <v>18</v>
      </c>
      <c r="T4" s="17"/>
      <c r="U4" s="18">
        <f>+I4</f>
        <v>0.21388888888888891</v>
      </c>
      <c r="V4" s="6"/>
    </row>
    <row r="5" spans="2:22" x14ac:dyDescent="0.3">
      <c r="B5" s="7" t="s">
        <v>19</v>
      </c>
      <c r="C5" s="7">
        <v>47</v>
      </c>
      <c r="D5" s="7">
        <v>47</v>
      </c>
      <c r="E5" s="19">
        <v>25.1</v>
      </c>
      <c r="F5" s="20">
        <f>C5/E5/24</f>
        <v>7.802124833997344E-2</v>
      </c>
      <c r="G5" s="15">
        <f>I4+F5</f>
        <v>0.29191013722886233</v>
      </c>
      <c r="H5" s="21">
        <v>0</v>
      </c>
      <c r="I5" s="15">
        <f t="shared" ref="I5:I13" si="0">G5+H5</f>
        <v>0.29191013722886233</v>
      </c>
      <c r="J5" s="22">
        <f t="shared" ref="J5:J9" si="1">G5-$I$4</f>
        <v>7.8021248339973426E-2</v>
      </c>
      <c r="M5" s="23" t="s">
        <v>19</v>
      </c>
      <c r="N5" s="7"/>
      <c r="O5" s="7"/>
      <c r="P5" s="7"/>
      <c r="Q5" s="7"/>
      <c r="S5" s="6" t="s">
        <v>19</v>
      </c>
      <c r="T5" s="24">
        <f>+E5</f>
        <v>25.1</v>
      </c>
      <c r="U5" s="25">
        <f>+G5</f>
        <v>0.29191013722886233</v>
      </c>
      <c r="V5" s="6"/>
    </row>
    <row r="6" spans="2:22" x14ac:dyDescent="0.3">
      <c r="B6" s="4" t="s">
        <v>20</v>
      </c>
      <c r="C6" s="4">
        <f t="shared" ref="C6:C13" si="2">D6-D5</f>
        <v>36</v>
      </c>
      <c r="D6" s="26">
        <v>83</v>
      </c>
      <c r="E6" s="19">
        <v>25.1</v>
      </c>
      <c r="F6" s="27">
        <f t="shared" ref="F6:F10" si="3">C6/E6/24</f>
        <v>5.97609561752988E-2</v>
      </c>
      <c r="G6" s="28">
        <f>I5+F6</f>
        <v>0.35167109340416114</v>
      </c>
      <c r="H6" s="29">
        <v>4.8611111111111112E-3</v>
      </c>
      <c r="I6" s="28">
        <f t="shared" si="0"/>
        <v>0.35653220451527223</v>
      </c>
      <c r="J6" s="30">
        <f>G6-$I$4</f>
        <v>0.13778220451527223</v>
      </c>
      <c r="M6" s="31" t="s">
        <v>20</v>
      </c>
      <c r="N6" s="7"/>
      <c r="O6" s="7"/>
      <c r="P6" s="7"/>
      <c r="Q6" s="7"/>
      <c r="S6" s="6" t="s">
        <v>20</v>
      </c>
      <c r="T6" s="24">
        <f t="shared" ref="T6:T14" si="4">+E6</f>
        <v>25.1</v>
      </c>
      <c r="U6" s="18">
        <f t="shared" ref="U6:U14" si="5">+G6</f>
        <v>0.35167109340416114</v>
      </c>
      <c r="V6" s="28">
        <f>+I6</f>
        <v>0.35653220451527223</v>
      </c>
    </row>
    <row r="7" spans="2:22" x14ac:dyDescent="0.3">
      <c r="B7" s="7" t="s">
        <v>21</v>
      </c>
      <c r="C7" s="12">
        <f t="shared" si="2"/>
        <v>21</v>
      </c>
      <c r="D7" s="7">
        <v>104</v>
      </c>
      <c r="E7" s="19">
        <v>25.1</v>
      </c>
      <c r="F7" s="20">
        <f t="shared" si="3"/>
        <v>3.48605577689243E-2</v>
      </c>
      <c r="G7" s="15">
        <f t="shared" ref="G7:G10" si="6">I6+F7</f>
        <v>0.3913927622841965</v>
      </c>
      <c r="H7" s="21">
        <v>0</v>
      </c>
      <c r="I7" s="15">
        <f t="shared" si="0"/>
        <v>0.3913927622841965</v>
      </c>
      <c r="J7" s="22">
        <f t="shared" si="1"/>
        <v>0.1775038733953076</v>
      </c>
      <c r="M7" s="23" t="s">
        <v>21</v>
      </c>
      <c r="N7" s="7"/>
      <c r="O7" s="7"/>
      <c r="P7" s="7"/>
      <c r="Q7" s="7"/>
      <c r="S7" s="6" t="s">
        <v>21</v>
      </c>
      <c r="T7" s="24">
        <f t="shared" si="4"/>
        <v>25.1</v>
      </c>
      <c r="U7" s="25">
        <f t="shared" si="5"/>
        <v>0.3913927622841965</v>
      </c>
      <c r="V7" s="6"/>
    </row>
    <row r="8" spans="2:22" x14ac:dyDescent="0.3">
      <c r="B8" s="4" t="s">
        <v>22</v>
      </c>
      <c r="C8" s="4">
        <f t="shared" si="2"/>
        <v>29</v>
      </c>
      <c r="D8" s="26">
        <v>133</v>
      </c>
      <c r="E8" s="19">
        <v>25.1</v>
      </c>
      <c r="F8" s="27">
        <f t="shared" si="3"/>
        <v>4.8140770252324029E-2</v>
      </c>
      <c r="G8" s="28">
        <f t="shared" si="6"/>
        <v>0.43953353253652055</v>
      </c>
      <c r="H8" s="29">
        <v>4.8611111111111112E-3</v>
      </c>
      <c r="I8" s="28">
        <f t="shared" si="0"/>
        <v>0.44439464364763165</v>
      </c>
      <c r="J8" s="30">
        <f>G8-$I$4</f>
        <v>0.22564464364763165</v>
      </c>
      <c r="M8" s="31" t="s">
        <v>22</v>
      </c>
      <c r="N8" s="7"/>
      <c r="O8" s="7"/>
      <c r="P8" s="7"/>
      <c r="Q8" s="7"/>
      <c r="S8" s="6" t="s">
        <v>22</v>
      </c>
      <c r="T8" s="24">
        <f t="shared" si="4"/>
        <v>25.1</v>
      </c>
      <c r="U8" s="18">
        <f t="shared" si="5"/>
        <v>0.43953353253652055</v>
      </c>
      <c r="V8" s="28">
        <f>+I8</f>
        <v>0.44439464364763165</v>
      </c>
    </row>
    <row r="9" spans="2:22" x14ac:dyDescent="0.3">
      <c r="B9" s="7" t="s">
        <v>23</v>
      </c>
      <c r="C9" s="12">
        <f t="shared" si="2"/>
        <v>38</v>
      </c>
      <c r="D9" s="7">
        <v>171</v>
      </c>
      <c r="E9" s="19">
        <v>25.1</v>
      </c>
      <c r="F9" s="20">
        <f t="shared" si="3"/>
        <v>6.3081009296148738E-2</v>
      </c>
      <c r="G9" s="15">
        <f t="shared" si="6"/>
        <v>0.50747565294378039</v>
      </c>
      <c r="H9" s="21">
        <v>0</v>
      </c>
      <c r="I9" s="15">
        <f t="shared" si="0"/>
        <v>0.50747565294378039</v>
      </c>
      <c r="J9" s="22">
        <f t="shared" si="1"/>
        <v>0.29358676405489148</v>
      </c>
      <c r="M9" s="23" t="s">
        <v>23</v>
      </c>
      <c r="N9" s="7"/>
      <c r="O9" s="7"/>
      <c r="P9" s="7"/>
      <c r="Q9" s="7"/>
      <c r="S9" s="6" t="s">
        <v>23</v>
      </c>
      <c r="T9" s="24">
        <f t="shared" si="4"/>
        <v>25.1</v>
      </c>
      <c r="U9" s="25">
        <f t="shared" si="5"/>
        <v>0.50747565294378039</v>
      </c>
      <c r="V9" s="6"/>
    </row>
    <row r="10" spans="2:22" x14ac:dyDescent="0.3">
      <c r="B10" s="4" t="s">
        <v>24</v>
      </c>
      <c r="C10" s="4">
        <f t="shared" si="2"/>
        <v>33</v>
      </c>
      <c r="D10" s="26">
        <v>204</v>
      </c>
      <c r="E10" s="19">
        <v>25.1</v>
      </c>
      <c r="F10" s="27">
        <f t="shared" si="3"/>
        <v>5.4780876494023904E-2</v>
      </c>
      <c r="G10" s="28">
        <f t="shared" si="6"/>
        <v>0.56225652943780424</v>
      </c>
      <c r="H10" s="29">
        <v>4.8611111111111112E-3</v>
      </c>
      <c r="I10" s="28">
        <f>G10+H10</f>
        <v>0.56711764054891534</v>
      </c>
      <c r="J10" s="30">
        <f>G10-$I$4</f>
        <v>0.34836764054891534</v>
      </c>
      <c r="M10" s="31" t="s">
        <v>24</v>
      </c>
      <c r="N10" s="7"/>
      <c r="O10" s="7"/>
      <c r="P10" s="7"/>
      <c r="Q10" s="7"/>
      <c r="S10" s="6" t="s">
        <v>24</v>
      </c>
      <c r="T10" s="24">
        <f t="shared" si="4"/>
        <v>25.1</v>
      </c>
      <c r="U10" s="18">
        <f t="shared" si="5"/>
        <v>0.56225652943780424</v>
      </c>
      <c r="V10" s="28">
        <f>+I10</f>
        <v>0.56711764054891534</v>
      </c>
    </row>
    <row r="11" spans="2:22" x14ac:dyDescent="0.3">
      <c r="B11" s="7" t="s">
        <v>25</v>
      </c>
      <c r="C11" s="12">
        <f t="shared" si="2"/>
        <v>21</v>
      </c>
      <c r="D11" s="7">
        <v>225</v>
      </c>
      <c r="E11" s="19">
        <v>25.1</v>
      </c>
      <c r="F11" s="20">
        <f>C11/E11/24</f>
        <v>3.48605577689243E-2</v>
      </c>
      <c r="G11" s="15">
        <f>I10+F11</f>
        <v>0.60197819831783961</v>
      </c>
      <c r="H11" s="21">
        <v>0</v>
      </c>
      <c r="I11" s="15">
        <f t="shared" si="0"/>
        <v>0.60197819831783961</v>
      </c>
      <c r="J11" s="22">
        <f>G11-$I$4</f>
        <v>0.3880893094289507</v>
      </c>
      <c r="M11" s="23" t="s">
        <v>25</v>
      </c>
      <c r="N11" s="7"/>
      <c r="O11" s="7"/>
      <c r="P11" s="7"/>
      <c r="Q11" s="7"/>
      <c r="S11" s="6" t="s">
        <v>25</v>
      </c>
      <c r="T11" s="24">
        <f t="shared" si="4"/>
        <v>25.1</v>
      </c>
      <c r="U11" s="25">
        <f t="shared" si="5"/>
        <v>0.60197819831783961</v>
      </c>
      <c r="V11" s="6"/>
    </row>
    <row r="12" spans="2:22" x14ac:dyDescent="0.3">
      <c r="B12" s="4" t="s">
        <v>26</v>
      </c>
      <c r="C12" s="4">
        <f t="shared" si="2"/>
        <v>31</v>
      </c>
      <c r="D12" s="26">
        <v>256</v>
      </c>
      <c r="E12" s="19">
        <v>25.1</v>
      </c>
      <c r="F12" s="27">
        <f t="shared" ref="F12:F14" si="7">C12/E12/24</f>
        <v>5.1460823373173974E-2</v>
      </c>
      <c r="G12" s="28">
        <f>I11+F12</f>
        <v>0.65343902169101353</v>
      </c>
      <c r="H12" s="29">
        <v>4.8611111111111112E-3</v>
      </c>
      <c r="I12" s="28">
        <f t="shared" si="0"/>
        <v>0.65830013280212463</v>
      </c>
      <c r="J12" s="30">
        <f t="shared" ref="J12:J13" si="8">G12-$I$4</f>
        <v>0.43955013280212463</v>
      </c>
      <c r="M12" s="31" t="s">
        <v>26</v>
      </c>
      <c r="N12" s="7"/>
      <c r="O12" s="7"/>
      <c r="P12" s="7"/>
      <c r="Q12" s="7"/>
      <c r="S12" s="6" t="s">
        <v>26</v>
      </c>
      <c r="T12" s="24">
        <f t="shared" si="4"/>
        <v>25.1</v>
      </c>
      <c r="U12" s="18">
        <f t="shared" si="5"/>
        <v>0.65343902169101353</v>
      </c>
      <c r="V12" s="28">
        <f>+I12</f>
        <v>0.65830013280212463</v>
      </c>
    </row>
    <row r="13" spans="2:22" x14ac:dyDescent="0.3">
      <c r="B13" s="7" t="s">
        <v>27</v>
      </c>
      <c r="C13" s="12">
        <f t="shared" si="2"/>
        <v>28</v>
      </c>
      <c r="D13" s="7">
        <v>284</v>
      </c>
      <c r="E13" s="19">
        <v>25.1</v>
      </c>
      <c r="F13" s="20">
        <f t="shared" si="7"/>
        <v>4.6480743691899064E-2</v>
      </c>
      <c r="G13" s="15">
        <f t="shared" ref="G13:G14" si="9">I12+F13</f>
        <v>0.70478087649402366</v>
      </c>
      <c r="H13" s="21">
        <v>0</v>
      </c>
      <c r="I13" s="15">
        <f t="shared" si="0"/>
        <v>0.70478087649402366</v>
      </c>
      <c r="J13" s="22">
        <f t="shared" si="8"/>
        <v>0.49089198760513475</v>
      </c>
      <c r="M13" s="23" t="s">
        <v>27</v>
      </c>
      <c r="N13" s="7"/>
      <c r="O13" s="7"/>
      <c r="P13" s="7"/>
      <c r="Q13" s="7"/>
      <c r="S13" s="6" t="s">
        <v>27</v>
      </c>
      <c r="T13" s="24">
        <f t="shared" si="4"/>
        <v>25.1</v>
      </c>
      <c r="U13" s="25">
        <f t="shared" si="5"/>
        <v>0.70478087649402366</v>
      </c>
      <c r="V13" s="6"/>
    </row>
    <row r="14" spans="2:22" x14ac:dyDescent="0.3">
      <c r="B14" s="32" t="s">
        <v>28</v>
      </c>
      <c r="C14" s="32">
        <f>D14-D13</f>
        <v>31</v>
      </c>
      <c r="D14" s="7">
        <v>315</v>
      </c>
      <c r="E14" s="19">
        <v>25.1</v>
      </c>
      <c r="F14" s="20">
        <f t="shared" si="7"/>
        <v>5.1460823373173974E-2</v>
      </c>
      <c r="G14" s="33">
        <f t="shared" si="9"/>
        <v>0.75624169986719758</v>
      </c>
      <c r="H14" s="34"/>
      <c r="I14" s="35"/>
      <c r="J14" s="36">
        <f>G14-I4</f>
        <v>0.54235281097830867</v>
      </c>
      <c r="M14" s="37" t="s">
        <v>28</v>
      </c>
      <c r="N14" s="7"/>
      <c r="O14" s="7"/>
      <c r="P14" s="7"/>
      <c r="Q14" s="7"/>
      <c r="S14" s="6" t="s">
        <v>28</v>
      </c>
      <c r="T14" s="24">
        <f t="shared" si="4"/>
        <v>25.1</v>
      </c>
      <c r="U14" s="38">
        <f t="shared" si="5"/>
        <v>0.75624169986719758</v>
      </c>
      <c r="V14" s="6"/>
    </row>
    <row r="15" spans="2:22" x14ac:dyDescent="0.3">
      <c r="B15" s="48" t="s">
        <v>29</v>
      </c>
      <c r="C15" s="48"/>
      <c r="D15" s="48"/>
      <c r="E15" s="39">
        <f>D14/(J14*24)</f>
        <v>24.200114269390102</v>
      </c>
      <c r="H15" s="40">
        <f>SUM(H5:H13)</f>
        <v>1.9444444444444445E-2</v>
      </c>
      <c r="S15" s="6" t="s">
        <v>30</v>
      </c>
      <c r="T15" s="17"/>
      <c r="U15" s="41">
        <f>+E15</f>
        <v>24.200114269390102</v>
      </c>
      <c r="V15" s="6"/>
    </row>
    <row r="16" spans="2:22" x14ac:dyDescent="0.3">
      <c r="B16" s="48" t="s">
        <v>31</v>
      </c>
      <c r="C16" s="48"/>
      <c r="D16" s="48"/>
      <c r="E16" s="30">
        <f>(J14-(H6+H8+H10+H12))</f>
        <v>0.52290836653386419</v>
      </c>
      <c r="S16" s="6" t="s">
        <v>31</v>
      </c>
      <c r="T16" s="17"/>
      <c r="U16" s="30">
        <f t="shared" ref="U16:U17" si="10">+E16</f>
        <v>0.52290836653386419</v>
      </c>
      <c r="V16" s="6"/>
    </row>
    <row r="17" spans="2:22" x14ac:dyDescent="0.3">
      <c r="B17" s="48" t="s">
        <v>32</v>
      </c>
      <c r="C17" s="48"/>
      <c r="D17" s="48"/>
      <c r="E17" s="39">
        <f>315/(E16*24)</f>
        <v>25.100000000000019</v>
      </c>
      <c r="S17" s="6" t="s">
        <v>32</v>
      </c>
      <c r="T17" s="17"/>
      <c r="U17" s="41">
        <f t="shared" si="10"/>
        <v>25.100000000000019</v>
      </c>
      <c r="V17" s="6"/>
    </row>
    <row r="18" spans="2:22" x14ac:dyDescent="0.3">
      <c r="T18" s="42"/>
    </row>
    <row r="19" spans="2:22" x14ac:dyDescent="0.3">
      <c r="T19" s="42"/>
    </row>
    <row r="20" spans="2:22" x14ac:dyDescent="0.3">
      <c r="T20" s="42"/>
    </row>
    <row r="21" spans="2:22" x14ac:dyDescent="0.3">
      <c r="T21" s="42"/>
    </row>
    <row r="22" spans="2:22" ht="28.8" x14ac:dyDescent="0.3">
      <c r="B22" s="49" t="s">
        <v>33</v>
      </c>
      <c r="C22" s="49" t="s">
        <v>1</v>
      </c>
      <c r="D22" s="49"/>
      <c r="E22" s="3" t="s">
        <v>2</v>
      </c>
      <c r="F22" s="49" t="s">
        <v>3</v>
      </c>
      <c r="G22" s="49"/>
      <c r="H22" s="49"/>
      <c r="I22" s="49"/>
      <c r="J22" s="49"/>
      <c r="T22" s="42"/>
    </row>
    <row r="23" spans="2:22" ht="28.8" x14ac:dyDescent="0.3">
      <c r="B23" s="49"/>
      <c r="C23" s="4" t="s">
        <v>4</v>
      </c>
      <c r="D23" s="4" t="s">
        <v>5</v>
      </c>
      <c r="E23" s="4" t="s">
        <v>4</v>
      </c>
      <c r="F23" s="4" t="s">
        <v>6</v>
      </c>
      <c r="G23" s="5" t="s">
        <v>7</v>
      </c>
      <c r="H23" s="4" t="s">
        <v>8</v>
      </c>
      <c r="I23" s="5" t="s">
        <v>9</v>
      </c>
      <c r="J23" s="4" t="s">
        <v>10</v>
      </c>
      <c r="M23" s="6"/>
      <c r="N23" s="43" t="s">
        <v>11</v>
      </c>
      <c r="O23" s="43" t="s">
        <v>12</v>
      </c>
      <c r="P23" s="43" t="s">
        <v>13</v>
      </c>
      <c r="Q23" s="43" t="s">
        <v>14</v>
      </c>
      <c r="S23" s="8"/>
      <c r="T23" s="9" t="s">
        <v>15</v>
      </c>
      <c r="U23" s="10" t="s">
        <v>34</v>
      </c>
      <c r="V23" s="11" t="s">
        <v>17</v>
      </c>
    </row>
    <row r="24" spans="2:22" x14ac:dyDescent="0.3">
      <c r="B24" s="12" t="s">
        <v>18</v>
      </c>
      <c r="C24" s="12">
        <v>0</v>
      </c>
      <c r="D24" s="7">
        <v>0</v>
      </c>
      <c r="E24" s="13"/>
      <c r="F24" s="13"/>
      <c r="G24" s="13"/>
      <c r="H24" s="14"/>
      <c r="I24" s="15">
        <v>0.21388888888888891</v>
      </c>
      <c r="J24" s="14"/>
      <c r="M24" s="16" t="s">
        <v>18</v>
      </c>
      <c r="N24" s="7" t="s">
        <v>35</v>
      </c>
      <c r="O24" s="7" t="s">
        <v>36</v>
      </c>
      <c r="P24" s="7" t="s">
        <v>37</v>
      </c>
      <c r="Q24" s="7" t="s">
        <v>38</v>
      </c>
      <c r="S24" s="6" t="s">
        <v>18</v>
      </c>
      <c r="T24" s="9"/>
      <c r="U24" s="18">
        <f>+I24</f>
        <v>0.21388888888888891</v>
      </c>
      <c r="V24" s="6"/>
    </row>
    <row r="25" spans="2:22" x14ac:dyDescent="0.3">
      <c r="B25" s="7" t="s">
        <v>19</v>
      </c>
      <c r="C25" s="7">
        <v>47</v>
      </c>
      <c r="D25" s="7">
        <v>47</v>
      </c>
      <c r="E25" s="19">
        <v>30</v>
      </c>
      <c r="F25" s="20">
        <f>C25/E25/24</f>
        <v>6.5277777777777782E-2</v>
      </c>
      <c r="G25" s="15">
        <f>I24+F25</f>
        <v>0.27916666666666667</v>
      </c>
      <c r="H25" s="21">
        <v>0</v>
      </c>
      <c r="I25" s="15">
        <f t="shared" ref="I25:I29" si="11">G25+H25</f>
        <v>0.27916666666666667</v>
      </c>
      <c r="J25" s="22">
        <f t="shared" ref="J25:J27" si="12">G25-$I$4</f>
        <v>6.5277777777777768E-2</v>
      </c>
      <c r="M25" s="23" t="s">
        <v>19</v>
      </c>
      <c r="N25" s="7" t="s">
        <v>39</v>
      </c>
      <c r="O25" s="7" t="s">
        <v>40</v>
      </c>
      <c r="P25" s="7" t="s">
        <v>41</v>
      </c>
      <c r="Q25" s="7" t="s">
        <v>38</v>
      </c>
      <c r="S25" s="6" t="s">
        <v>19</v>
      </c>
      <c r="T25" s="24">
        <f>+E25</f>
        <v>30</v>
      </c>
      <c r="U25" s="25">
        <f>+G25</f>
        <v>0.27916666666666667</v>
      </c>
      <c r="V25" s="6"/>
    </row>
    <row r="26" spans="2:22" x14ac:dyDescent="0.3">
      <c r="B26" s="4" t="s">
        <v>20</v>
      </c>
      <c r="C26" s="4">
        <f t="shared" ref="C26:C33" si="13">D26-D25</f>
        <v>36</v>
      </c>
      <c r="D26" s="26">
        <v>83</v>
      </c>
      <c r="E26" s="19">
        <v>29</v>
      </c>
      <c r="F26" s="27">
        <f t="shared" ref="F26:F30" si="14">C26/E26/24</f>
        <v>5.1724137931034482E-2</v>
      </c>
      <c r="G26" s="28">
        <f>I25+F26</f>
        <v>0.33089080459770115</v>
      </c>
      <c r="H26" s="29">
        <v>4.8611111111111112E-3</v>
      </c>
      <c r="I26" s="28">
        <f t="shared" si="11"/>
        <v>0.33575191570881224</v>
      </c>
      <c r="J26" s="30">
        <f t="shared" si="12"/>
        <v>0.11700191570881224</v>
      </c>
      <c r="M26" s="31" t="s">
        <v>20</v>
      </c>
      <c r="N26" s="7"/>
      <c r="O26" s="7"/>
      <c r="P26" s="7"/>
      <c r="Q26" s="7"/>
      <c r="S26" s="6" t="s">
        <v>20</v>
      </c>
      <c r="T26" s="24">
        <f t="shared" ref="T26:T34" si="15">+E26</f>
        <v>29</v>
      </c>
      <c r="U26" s="18">
        <f t="shared" ref="U26:U34" si="16">+G26</f>
        <v>0.33089080459770115</v>
      </c>
      <c r="V26" s="28">
        <f>+I26</f>
        <v>0.33575191570881224</v>
      </c>
    </row>
    <row r="27" spans="2:22" x14ac:dyDescent="0.3">
      <c r="B27" s="7" t="s">
        <v>21</v>
      </c>
      <c r="C27" s="12">
        <f t="shared" si="13"/>
        <v>21</v>
      </c>
      <c r="D27" s="7">
        <v>104</v>
      </c>
      <c r="E27" s="19">
        <v>29</v>
      </c>
      <c r="F27" s="20">
        <f t="shared" si="14"/>
        <v>3.017241379310345E-2</v>
      </c>
      <c r="G27" s="15">
        <f t="shared" ref="G27:G30" si="17">I26+F27</f>
        <v>0.36592432950191567</v>
      </c>
      <c r="H27" s="21">
        <v>0</v>
      </c>
      <c r="I27" s="15">
        <f t="shared" si="11"/>
        <v>0.36592432950191567</v>
      </c>
      <c r="J27" s="22">
        <f t="shared" si="12"/>
        <v>0.15203544061302676</v>
      </c>
      <c r="M27" s="23" t="s">
        <v>21</v>
      </c>
      <c r="N27" s="7" t="s">
        <v>35</v>
      </c>
      <c r="O27" s="7" t="s">
        <v>42</v>
      </c>
      <c r="P27" s="7" t="s">
        <v>43</v>
      </c>
      <c r="Q27" s="7" t="s">
        <v>44</v>
      </c>
      <c r="S27" s="6" t="s">
        <v>21</v>
      </c>
      <c r="T27" s="24">
        <f t="shared" si="15"/>
        <v>29</v>
      </c>
      <c r="U27" s="25">
        <f t="shared" si="16"/>
        <v>0.36592432950191567</v>
      </c>
      <c r="V27" s="6"/>
    </row>
    <row r="28" spans="2:22" x14ac:dyDescent="0.3">
      <c r="B28" s="4" t="s">
        <v>22</v>
      </c>
      <c r="C28" s="4">
        <f t="shared" si="13"/>
        <v>29</v>
      </c>
      <c r="D28" s="26">
        <v>133</v>
      </c>
      <c r="E28" s="19">
        <v>28.5</v>
      </c>
      <c r="F28" s="27">
        <f t="shared" si="14"/>
        <v>4.2397660818713455E-2</v>
      </c>
      <c r="G28" s="28">
        <f t="shared" si="17"/>
        <v>0.4083219903206291</v>
      </c>
      <c r="H28" s="29">
        <v>4.8611111111111112E-3</v>
      </c>
      <c r="I28" s="28">
        <f t="shared" si="11"/>
        <v>0.4131831014317402</v>
      </c>
      <c r="J28" s="30">
        <f>G28-$I$4</f>
        <v>0.1944331014317402</v>
      </c>
      <c r="M28" s="31" t="s">
        <v>22</v>
      </c>
      <c r="N28" s="7"/>
      <c r="O28" s="7"/>
      <c r="P28" s="7"/>
      <c r="Q28" s="7"/>
      <c r="S28" s="6" t="s">
        <v>22</v>
      </c>
      <c r="T28" s="24">
        <f t="shared" si="15"/>
        <v>28.5</v>
      </c>
      <c r="U28" s="18">
        <f t="shared" si="16"/>
        <v>0.4083219903206291</v>
      </c>
      <c r="V28" s="28">
        <f>+I28</f>
        <v>0.4131831014317402</v>
      </c>
    </row>
    <row r="29" spans="2:22" x14ac:dyDescent="0.3">
      <c r="B29" s="7" t="s">
        <v>23</v>
      </c>
      <c r="C29" s="12">
        <f t="shared" si="13"/>
        <v>38</v>
      </c>
      <c r="D29" s="7">
        <v>171</v>
      </c>
      <c r="E29" s="19">
        <v>30</v>
      </c>
      <c r="F29" s="20">
        <f t="shared" si="14"/>
        <v>5.2777777777777778E-2</v>
      </c>
      <c r="G29" s="15">
        <f t="shared" si="17"/>
        <v>0.46596087920951795</v>
      </c>
      <c r="H29" s="21">
        <v>0</v>
      </c>
      <c r="I29" s="15">
        <f t="shared" si="11"/>
        <v>0.46596087920951795</v>
      </c>
      <c r="J29" s="22">
        <f t="shared" ref="J29" si="18">G29-$I$4</f>
        <v>0.25207199032062905</v>
      </c>
      <c r="M29" s="23" t="s">
        <v>23</v>
      </c>
      <c r="N29" s="7" t="s">
        <v>35</v>
      </c>
      <c r="O29" s="7" t="s">
        <v>45</v>
      </c>
      <c r="P29" s="7" t="s">
        <v>43</v>
      </c>
      <c r="Q29" s="7" t="s">
        <v>46</v>
      </c>
      <c r="S29" s="6" t="s">
        <v>23</v>
      </c>
      <c r="T29" s="24">
        <f t="shared" si="15"/>
        <v>30</v>
      </c>
      <c r="U29" s="25">
        <f t="shared" si="16"/>
        <v>0.46596087920951795</v>
      </c>
      <c r="V29" s="6"/>
    </row>
    <row r="30" spans="2:22" x14ac:dyDescent="0.3">
      <c r="B30" s="4" t="s">
        <v>24</v>
      </c>
      <c r="C30" s="4">
        <f t="shared" si="13"/>
        <v>33</v>
      </c>
      <c r="D30" s="26">
        <v>204</v>
      </c>
      <c r="E30" s="19">
        <v>29</v>
      </c>
      <c r="F30" s="27">
        <f t="shared" si="14"/>
        <v>4.741379310344828E-2</v>
      </c>
      <c r="G30" s="28">
        <f t="shared" si="17"/>
        <v>0.51337467231296618</v>
      </c>
      <c r="H30" s="29">
        <v>4.8611111111111112E-3</v>
      </c>
      <c r="I30" s="28">
        <f>G30+H30</f>
        <v>0.51823578342407728</v>
      </c>
      <c r="J30" s="30">
        <f>G30-$I$4</f>
        <v>0.29948578342407728</v>
      </c>
      <c r="M30" s="31" t="s">
        <v>24</v>
      </c>
      <c r="N30" s="7" t="s">
        <v>35</v>
      </c>
      <c r="O30" s="7" t="s">
        <v>47</v>
      </c>
      <c r="P30" s="7" t="s">
        <v>43</v>
      </c>
      <c r="Q30" s="7" t="s">
        <v>48</v>
      </c>
      <c r="S30" s="6" t="s">
        <v>24</v>
      </c>
      <c r="T30" s="24">
        <f t="shared" si="15"/>
        <v>29</v>
      </c>
      <c r="U30" s="18">
        <f t="shared" si="16"/>
        <v>0.51337467231296618</v>
      </c>
      <c r="V30" s="28">
        <f>+I30</f>
        <v>0.51823578342407728</v>
      </c>
    </row>
    <row r="31" spans="2:22" x14ac:dyDescent="0.3">
      <c r="B31" s="7" t="s">
        <v>25</v>
      </c>
      <c r="C31" s="12">
        <f t="shared" si="13"/>
        <v>21</v>
      </c>
      <c r="D31" s="7">
        <v>225</v>
      </c>
      <c r="E31" s="19">
        <v>29</v>
      </c>
      <c r="F31" s="20">
        <f>C31/E31/24</f>
        <v>3.017241379310345E-2</v>
      </c>
      <c r="G31" s="15">
        <f>I30+F31</f>
        <v>0.5484081972171807</v>
      </c>
      <c r="H31" s="21">
        <v>0</v>
      </c>
      <c r="I31" s="15">
        <f t="shared" ref="I31:I33" si="19">G31+H31</f>
        <v>0.5484081972171807</v>
      </c>
      <c r="J31" s="22">
        <f>G31-$I$4</f>
        <v>0.3345193083282918</v>
      </c>
      <c r="M31" s="23" t="s">
        <v>25</v>
      </c>
      <c r="N31" s="7"/>
      <c r="O31" s="7"/>
      <c r="P31" s="7"/>
      <c r="Q31" s="7"/>
      <c r="S31" s="6" t="s">
        <v>25</v>
      </c>
      <c r="T31" s="24">
        <f t="shared" si="15"/>
        <v>29</v>
      </c>
      <c r="U31" s="25">
        <f t="shared" si="16"/>
        <v>0.5484081972171807</v>
      </c>
      <c r="V31" s="6"/>
    </row>
    <row r="32" spans="2:22" ht="16.5" customHeight="1" x14ac:dyDescent="0.3">
      <c r="B32" s="4" t="s">
        <v>26</v>
      </c>
      <c r="C32" s="4">
        <f t="shared" si="13"/>
        <v>31</v>
      </c>
      <c r="D32" s="26">
        <v>256</v>
      </c>
      <c r="E32" s="19">
        <v>30</v>
      </c>
      <c r="F32" s="27">
        <f t="shared" ref="F32:F34" si="20">C32/E32/24</f>
        <v>4.3055555555555562E-2</v>
      </c>
      <c r="G32" s="28">
        <f>I31+F32</f>
        <v>0.59146375277273622</v>
      </c>
      <c r="H32" s="29">
        <v>4.8611111111111112E-3</v>
      </c>
      <c r="I32" s="28">
        <f t="shared" si="19"/>
        <v>0.59632486388384731</v>
      </c>
      <c r="J32" s="30">
        <f t="shared" ref="J32:J33" si="21">G32-$I$4</f>
        <v>0.37757486388384731</v>
      </c>
      <c r="M32" s="31" t="s">
        <v>26</v>
      </c>
      <c r="N32" s="7" t="s">
        <v>39</v>
      </c>
      <c r="O32" s="7" t="s">
        <v>49</v>
      </c>
      <c r="P32" s="7" t="s">
        <v>50</v>
      </c>
      <c r="Q32" s="7" t="s">
        <v>48</v>
      </c>
      <c r="S32" s="6" t="s">
        <v>26</v>
      </c>
      <c r="T32" s="24">
        <f t="shared" si="15"/>
        <v>30</v>
      </c>
      <c r="U32" s="18">
        <f t="shared" si="16"/>
        <v>0.59146375277273622</v>
      </c>
      <c r="V32" s="28">
        <f>+I32</f>
        <v>0.59632486388384731</v>
      </c>
    </row>
    <row r="33" spans="2:22" x14ac:dyDescent="0.3">
      <c r="B33" s="7" t="s">
        <v>27</v>
      </c>
      <c r="C33" s="12">
        <f t="shared" si="13"/>
        <v>28</v>
      </c>
      <c r="D33" s="7">
        <v>284</v>
      </c>
      <c r="E33" s="19">
        <v>26</v>
      </c>
      <c r="F33" s="20">
        <f t="shared" si="20"/>
        <v>4.4871794871794872E-2</v>
      </c>
      <c r="G33" s="15">
        <f t="shared" ref="G33:G34" si="22">I32+F33</f>
        <v>0.64119665875564213</v>
      </c>
      <c r="H33" s="21">
        <v>0</v>
      </c>
      <c r="I33" s="15">
        <f t="shared" si="19"/>
        <v>0.64119665875564213</v>
      </c>
      <c r="J33" s="22">
        <f t="shared" si="21"/>
        <v>0.42730776986675323</v>
      </c>
      <c r="M33" s="23" t="s">
        <v>27</v>
      </c>
      <c r="N33" s="7"/>
      <c r="O33" s="7"/>
      <c r="P33" s="7"/>
      <c r="Q33" s="7"/>
      <c r="S33" s="6" t="s">
        <v>27</v>
      </c>
      <c r="T33" s="24">
        <f t="shared" si="15"/>
        <v>26</v>
      </c>
      <c r="U33" s="25">
        <f t="shared" si="16"/>
        <v>0.64119665875564213</v>
      </c>
      <c r="V33" s="6"/>
    </row>
    <row r="34" spans="2:22" x14ac:dyDescent="0.3">
      <c r="B34" s="32" t="s">
        <v>28</v>
      </c>
      <c r="C34" s="32">
        <f>D34-D33</f>
        <v>31</v>
      </c>
      <c r="D34" s="7">
        <v>315</v>
      </c>
      <c r="E34" s="19">
        <v>26.5</v>
      </c>
      <c r="F34" s="20">
        <f t="shared" si="20"/>
        <v>4.874213836477987E-2</v>
      </c>
      <c r="G34" s="33">
        <f t="shared" si="22"/>
        <v>0.68993879712042205</v>
      </c>
      <c r="H34" s="34"/>
      <c r="I34" s="35"/>
      <c r="J34" s="36">
        <f>G34-I24</f>
        <v>0.47604990823153315</v>
      </c>
      <c r="M34" s="37" t="s">
        <v>28</v>
      </c>
      <c r="N34" s="7" t="s">
        <v>39</v>
      </c>
      <c r="O34" s="7" t="s">
        <v>51</v>
      </c>
      <c r="P34" s="7" t="s">
        <v>50</v>
      </c>
      <c r="Q34" s="7" t="s">
        <v>48</v>
      </c>
      <c r="S34" s="6" t="s">
        <v>28</v>
      </c>
      <c r="T34" s="24">
        <f t="shared" si="15"/>
        <v>26.5</v>
      </c>
      <c r="U34" s="38">
        <f t="shared" si="16"/>
        <v>0.68993879712042205</v>
      </c>
      <c r="V34" s="6"/>
    </row>
    <row r="35" spans="2:22" x14ac:dyDescent="0.3">
      <c r="B35" s="48" t="s">
        <v>29</v>
      </c>
      <c r="C35" s="48"/>
      <c r="D35" s="48"/>
      <c r="E35" s="39">
        <f>D34/(J34*24)</f>
        <v>27.570638651644238</v>
      </c>
      <c r="H35" s="40">
        <f>SUM(H25:H33)</f>
        <v>1.9444444444444445E-2</v>
      </c>
      <c r="S35" s="6" t="s">
        <v>30</v>
      </c>
      <c r="T35" s="9"/>
      <c r="U35" s="41">
        <f>+E35</f>
        <v>27.570638651644238</v>
      </c>
      <c r="V35" s="6"/>
    </row>
    <row r="36" spans="2:22" x14ac:dyDescent="0.3">
      <c r="B36" s="48" t="s">
        <v>31</v>
      </c>
      <c r="C36" s="48"/>
      <c r="D36" s="48"/>
      <c r="E36" s="30">
        <f>(J34-(H26+H28+H30+H32))</f>
        <v>0.45660546378708872</v>
      </c>
      <c r="S36" s="6" t="s">
        <v>31</v>
      </c>
      <c r="T36" s="9"/>
      <c r="U36" s="30">
        <f t="shared" ref="U36:U37" si="23">+E36</f>
        <v>0.45660546378708872</v>
      </c>
      <c r="V36" s="6"/>
    </row>
    <row r="37" spans="2:22" x14ac:dyDescent="0.3">
      <c r="B37" s="48" t="s">
        <v>32</v>
      </c>
      <c r="C37" s="48"/>
      <c r="D37" s="48"/>
      <c r="E37" s="39">
        <f>315/(E36*24)</f>
        <v>28.744728306887009</v>
      </c>
      <c r="S37" s="6" t="s">
        <v>32</v>
      </c>
      <c r="T37" s="9"/>
      <c r="U37" s="41">
        <f t="shared" si="23"/>
        <v>28.744728306887009</v>
      </c>
      <c r="V37" s="6"/>
    </row>
    <row r="38" spans="2:22" x14ac:dyDescent="0.3">
      <c r="T38" s="42"/>
    </row>
    <row r="39" spans="2:22" x14ac:dyDescent="0.3">
      <c r="T39" s="42"/>
    </row>
    <row r="40" spans="2:22" ht="28.8" x14ac:dyDescent="0.3">
      <c r="B40" s="49" t="s">
        <v>33</v>
      </c>
      <c r="C40" s="49" t="s">
        <v>1</v>
      </c>
      <c r="D40" s="49"/>
      <c r="E40" s="3" t="s">
        <v>2</v>
      </c>
      <c r="F40" s="49" t="s">
        <v>3</v>
      </c>
      <c r="G40" s="49"/>
      <c r="H40" s="49"/>
      <c r="I40" s="49"/>
      <c r="J40" s="49"/>
      <c r="T40" s="42"/>
    </row>
    <row r="41" spans="2:22" ht="28.8" x14ac:dyDescent="0.3">
      <c r="B41" s="49"/>
      <c r="C41" s="4" t="s">
        <v>4</v>
      </c>
      <c r="D41" s="4" t="s">
        <v>5</v>
      </c>
      <c r="E41" s="4" t="s">
        <v>4</v>
      </c>
      <c r="F41" s="4" t="s">
        <v>6</v>
      </c>
      <c r="G41" s="5" t="s">
        <v>7</v>
      </c>
      <c r="H41" s="4" t="s">
        <v>8</v>
      </c>
      <c r="I41" s="5" t="s">
        <v>9</v>
      </c>
      <c r="J41" s="4" t="s">
        <v>10</v>
      </c>
      <c r="S41" s="8"/>
      <c r="T41" s="9" t="s">
        <v>15</v>
      </c>
      <c r="U41" s="10" t="s">
        <v>52</v>
      </c>
      <c r="V41" s="11" t="s">
        <v>17</v>
      </c>
    </row>
    <row r="42" spans="2:22" x14ac:dyDescent="0.3">
      <c r="B42" s="12" t="s">
        <v>18</v>
      </c>
      <c r="C42" s="12">
        <v>0</v>
      </c>
      <c r="D42" s="7">
        <v>0</v>
      </c>
      <c r="E42" s="13"/>
      <c r="F42" s="13"/>
      <c r="G42" s="13"/>
      <c r="H42" s="14"/>
      <c r="I42" s="15">
        <v>0.21388888888888891</v>
      </c>
      <c r="J42" s="14"/>
      <c r="S42" s="6" t="s">
        <v>18</v>
      </c>
      <c r="T42" s="17"/>
      <c r="U42" s="18">
        <f>+I42</f>
        <v>0.21388888888888891</v>
      </c>
      <c r="V42" s="6"/>
    </row>
    <row r="43" spans="2:22" x14ac:dyDescent="0.3">
      <c r="B43" s="7" t="s">
        <v>19</v>
      </c>
      <c r="C43" s="7">
        <v>47</v>
      </c>
      <c r="D43" s="7">
        <v>47</v>
      </c>
      <c r="E43" s="19">
        <v>30</v>
      </c>
      <c r="F43" s="20">
        <f>C43/E43/24</f>
        <v>6.5277777777777782E-2</v>
      </c>
      <c r="G43" s="15">
        <f>I42+F43</f>
        <v>0.27916666666666667</v>
      </c>
      <c r="H43" s="21">
        <v>0</v>
      </c>
      <c r="I43" s="15">
        <f t="shared" ref="I43:I47" si="24">G43+H43</f>
        <v>0.27916666666666667</v>
      </c>
      <c r="J43" s="22">
        <f t="shared" ref="J43:J45" si="25">G43-$I$4</f>
        <v>6.5277777777777768E-2</v>
      </c>
      <c r="S43" s="6" t="s">
        <v>19</v>
      </c>
      <c r="T43" s="24">
        <f>+E43</f>
        <v>30</v>
      </c>
      <c r="U43" s="25">
        <f>+G43</f>
        <v>0.27916666666666667</v>
      </c>
      <c r="V43" s="6"/>
    </row>
    <row r="44" spans="2:22" x14ac:dyDescent="0.3">
      <c r="B44" s="4" t="s">
        <v>20</v>
      </c>
      <c r="C44" s="4">
        <f t="shared" ref="C44:C51" si="26">D44-D43</f>
        <v>36</v>
      </c>
      <c r="D44" s="26">
        <v>83</v>
      </c>
      <c r="E44" s="19">
        <v>29</v>
      </c>
      <c r="F44" s="27">
        <f t="shared" ref="F44:F48" si="27">C44/E44/24</f>
        <v>5.1724137931034482E-2</v>
      </c>
      <c r="G44" s="28">
        <f>I43+F44</f>
        <v>0.33089080459770115</v>
      </c>
      <c r="H44" s="29">
        <v>4.8611111111111112E-3</v>
      </c>
      <c r="I44" s="28">
        <f t="shared" si="24"/>
        <v>0.33575191570881224</v>
      </c>
      <c r="J44" s="30">
        <f t="shared" si="25"/>
        <v>0.11700191570881224</v>
      </c>
      <c r="S44" s="6" t="s">
        <v>20</v>
      </c>
      <c r="T44" s="24">
        <f t="shared" ref="T44:T52" si="28">+E44</f>
        <v>29</v>
      </c>
      <c r="U44" s="18">
        <f t="shared" ref="U44:U52" si="29">+G44</f>
        <v>0.33089080459770115</v>
      </c>
      <c r="V44" s="28">
        <f>+I44</f>
        <v>0.33575191570881224</v>
      </c>
    </row>
    <row r="45" spans="2:22" x14ac:dyDescent="0.3">
      <c r="B45" s="7" t="s">
        <v>21</v>
      </c>
      <c r="C45" s="12">
        <f t="shared" si="26"/>
        <v>21</v>
      </c>
      <c r="D45" s="7">
        <v>104</v>
      </c>
      <c r="E45" s="19">
        <v>29</v>
      </c>
      <c r="F45" s="20">
        <f t="shared" si="27"/>
        <v>3.017241379310345E-2</v>
      </c>
      <c r="G45" s="15">
        <f t="shared" ref="G45:G48" si="30">I44+F45</f>
        <v>0.36592432950191567</v>
      </c>
      <c r="H45" s="21">
        <v>0</v>
      </c>
      <c r="I45" s="15">
        <f t="shared" si="24"/>
        <v>0.36592432950191567</v>
      </c>
      <c r="J45" s="22">
        <f t="shared" si="25"/>
        <v>0.15203544061302676</v>
      </c>
      <c r="S45" s="6" t="s">
        <v>21</v>
      </c>
      <c r="T45" s="24">
        <f t="shared" si="28"/>
        <v>29</v>
      </c>
      <c r="U45" s="25">
        <f t="shared" si="29"/>
        <v>0.36592432950191567</v>
      </c>
      <c r="V45" s="6"/>
    </row>
    <row r="46" spans="2:22" x14ac:dyDescent="0.3">
      <c r="B46" s="4" t="s">
        <v>22</v>
      </c>
      <c r="C46" s="4">
        <f t="shared" si="26"/>
        <v>29</v>
      </c>
      <c r="D46" s="26">
        <v>133</v>
      </c>
      <c r="E46" s="19">
        <v>28.5</v>
      </c>
      <c r="F46" s="27">
        <f t="shared" si="27"/>
        <v>4.2397660818713455E-2</v>
      </c>
      <c r="G46" s="28">
        <f t="shared" si="30"/>
        <v>0.4083219903206291</v>
      </c>
      <c r="H46" s="29">
        <v>4.8611111111111112E-3</v>
      </c>
      <c r="I46" s="28">
        <f t="shared" si="24"/>
        <v>0.4131831014317402</v>
      </c>
      <c r="J46" s="30">
        <f>G46-$I$4</f>
        <v>0.1944331014317402</v>
      </c>
      <c r="S46" s="6" t="s">
        <v>22</v>
      </c>
      <c r="T46" s="24">
        <f t="shared" si="28"/>
        <v>28.5</v>
      </c>
      <c r="U46" s="18">
        <f t="shared" si="29"/>
        <v>0.4083219903206291</v>
      </c>
      <c r="V46" s="28">
        <f>+I46</f>
        <v>0.4131831014317402</v>
      </c>
    </row>
    <row r="47" spans="2:22" x14ac:dyDescent="0.3">
      <c r="B47" s="7" t="s">
        <v>23</v>
      </c>
      <c r="C47" s="12">
        <f t="shared" si="26"/>
        <v>38</v>
      </c>
      <c r="D47" s="7">
        <v>171</v>
      </c>
      <c r="E47" s="19">
        <v>30</v>
      </c>
      <c r="F47" s="20">
        <f t="shared" si="27"/>
        <v>5.2777777777777778E-2</v>
      </c>
      <c r="G47" s="15">
        <f t="shared" si="30"/>
        <v>0.46596087920951795</v>
      </c>
      <c r="H47" s="21">
        <v>0</v>
      </c>
      <c r="I47" s="15">
        <f t="shared" si="24"/>
        <v>0.46596087920951795</v>
      </c>
      <c r="J47" s="22">
        <f t="shared" ref="J47" si="31">G47-$I$4</f>
        <v>0.25207199032062905</v>
      </c>
      <c r="S47" s="6" t="s">
        <v>23</v>
      </c>
      <c r="T47" s="24">
        <f t="shared" si="28"/>
        <v>30</v>
      </c>
      <c r="U47" s="25">
        <f t="shared" si="29"/>
        <v>0.46596087920951795</v>
      </c>
      <c r="V47" s="6"/>
    </row>
    <row r="48" spans="2:22" x14ac:dyDescent="0.3">
      <c r="B48" s="4" t="s">
        <v>24</v>
      </c>
      <c r="C48" s="4">
        <f t="shared" si="26"/>
        <v>33</v>
      </c>
      <c r="D48" s="26">
        <v>204</v>
      </c>
      <c r="E48" s="19">
        <v>34.5</v>
      </c>
      <c r="F48" s="27">
        <f t="shared" si="27"/>
        <v>3.9855072463768119E-2</v>
      </c>
      <c r="G48" s="28">
        <f t="shared" si="30"/>
        <v>0.50581595167328608</v>
      </c>
      <c r="H48" s="29">
        <v>4.8611111111111112E-3</v>
      </c>
      <c r="I48" s="28">
        <f>G48+H48</f>
        <v>0.51067706278439717</v>
      </c>
      <c r="J48" s="30">
        <f>G48-$I$4</f>
        <v>0.29192706278439717</v>
      </c>
      <c r="S48" s="6" t="s">
        <v>24</v>
      </c>
      <c r="T48" s="24">
        <f t="shared" si="28"/>
        <v>34.5</v>
      </c>
      <c r="U48" s="18">
        <f t="shared" si="29"/>
        <v>0.50581595167328608</v>
      </c>
      <c r="V48" s="28">
        <f>+I48</f>
        <v>0.51067706278439717</v>
      </c>
    </row>
    <row r="49" spans="2:22" x14ac:dyDescent="0.3">
      <c r="B49" s="7" t="s">
        <v>25</v>
      </c>
      <c r="C49" s="12">
        <f t="shared" si="26"/>
        <v>21</v>
      </c>
      <c r="D49" s="7">
        <v>225</v>
      </c>
      <c r="E49" s="19">
        <v>34.5</v>
      </c>
      <c r="F49" s="20">
        <f>C49/E49/24</f>
        <v>2.5362318840579712E-2</v>
      </c>
      <c r="G49" s="15">
        <f>I48+F49</f>
        <v>0.53603938162497689</v>
      </c>
      <c r="H49" s="21">
        <v>0</v>
      </c>
      <c r="I49" s="15">
        <f t="shared" ref="I49:I51" si="32">G49+H49</f>
        <v>0.53603938162497689</v>
      </c>
      <c r="J49" s="22">
        <f>G49-$I$4</f>
        <v>0.32215049273608798</v>
      </c>
      <c r="S49" s="6" t="s">
        <v>25</v>
      </c>
      <c r="T49" s="24">
        <f t="shared" si="28"/>
        <v>34.5</v>
      </c>
      <c r="U49" s="25">
        <f t="shared" si="29"/>
        <v>0.53603938162497689</v>
      </c>
      <c r="V49" s="6"/>
    </row>
    <row r="50" spans="2:22" x14ac:dyDescent="0.3">
      <c r="B50" s="4" t="s">
        <v>26</v>
      </c>
      <c r="C50" s="4">
        <f t="shared" si="26"/>
        <v>31</v>
      </c>
      <c r="D50" s="26">
        <v>256</v>
      </c>
      <c r="E50" s="19">
        <v>34.5</v>
      </c>
      <c r="F50" s="27">
        <f t="shared" ref="F50:F52" si="33">C50/E50/24</f>
        <v>3.7439613526570048E-2</v>
      </c>
      <c r="G50" s="28">
        <f>I49+F50</f>
        <v>0.57347899515154688</v>
      </c>
      <c r="H50" s="29">
        <v>4.8611111111111112E-3</v>
      </c>
      <c r="I50" s="28">
        <f t="shared" si="32"/>
        <v>0.57834010626265797</v>
      </c>
      <c r="J50" s="30">
        <f t="shared" ref="J50:J51" si="34">G50-$I$4</f>
        <v>0.35959010626265797</v>
      </c>
      <c r="S50" s="6" t="s">
        <v>26</v>
      </c>
      <c r="T50" s="24">
        <f t="shared" si="28"/>
        <v>34.5</v>
      </c>
      <c r="U50" s="18">
        <f t="shared" si="29"/>
        <v>0.57347899515154688</v>
      </c>
      <c r="V50" s="28">
        <f>+I50</f>
        <v>0.57834010626265797</v>
      </c>
    </row>
    <row r="51" spans="2:22" x14ac:dyDescent="0.3">
      <c r="B51" s="7" t="s">
        <v>27</v>
      </c>
      <c r="C51" s="12">
        <f t="shared" si="26"/>
        <v>28</v>
      </c>
      <c r="D51" s="7">
        <v>284</v>
      </c>
      <c r="E51" s="19">
        <v>33.5</v>
      </c>
      <c r="F51" s="20">
        <f t="shared" si="33"/>
        <v>3.482587064676617E-2</v>
      </c>
      <c r="G51" s="15">
        <f t="shared" ref="G51:G52" si="35">I50+F51</f>
        <v>0.61316597690942409</v>
      </c>
      <c r="H51" s="21">
        <v>0</v>
      </c>
      <c r="I51" s="15">
        <f t="shared" si="32"/>
        <v>0.61316597690942409</v>
      </c>
      <c r="J51" s="22">
        <f t="shared" si="34"/>
        <v>0.39927708802053519</v>
      </c>
      <c r="S51" s="6" t="s">
        <v>27</v>
      </c>
      <c r="T51" s="24">
        <f t="shared" si="28"/>
        <v>33.5</v>
      </c>
      <c r="U51" s="25">
        <f t="shared" si="29"/>
        <v>0.61316597690942409</v>
      </c>
      <c r="V51" s="6"/>
    </row>
    <row r="52" spans="2:22" x14ac:dyDescent="0.3">
      <c r="B52" s="32" t="s">
        <v>28</v>
      </c>
      <c r="C52" s="32">
        <f>D52-D51</f>
        <v>31</v>
      </c>
      <c r="D52" s="7">
        <v>315</v>
      </c>
      <c r="E52" s="19">
        <v>34</v>
      </c>
      <c r="F52" s="20">
        <f t="shared" si="33"/>
        <v>3.7990196078431369E-2</v>
      </c>
      <c r="G52" s="33">
        <f t="shared" si="35"/>
        <v>0.65115617298785544</v>
      </c>
      <c r="H52" s="34"/>
      <c r="I52" s="35"/>
      <c r="J52" s="36">
        <f>G52-I42</f>
        <v>0.43726728409896654</v>
      </c>
      <c r="S52" s="6" t="s">
        <v>28</v>
      </c>
      <c r="T52" s="24">
        <f t="shared" si="28"/>
        <v>34</v>
      </c>
      <c r="U52" s="38">
        <f t="shared" si="29"/>
        <v>0.65115617298785544</v>
      </c>
      <c r="V52" s="6"/>
    </row>
    <row r="53" spans="2:22" x14ac:dyDescent="0.3">
      <c r="B53" s="48" t="s">
        <v>29</v>
      </c>
      <c r="C53" s="48"/>
      <c r="D53" s="48"/>
      <c r="E53" s="39">
        <f>D52/(J52*24)</f>
        <v>30.015966154534951</v>
      </c>
      <c r="H53" s="40">
        <f>SUM(H43:H51)</f>
        <v>1.9444444444444445E-2</v>
      </c>
      <c r="S53" s="6" t="s">
        <v>30</v>
      </c>
      <c r="T53" s="17"/>
      <c r="U53" s="39">
        <f>+E53</f>
        <v>30.015966154534951</v>
      </c>
      <c r="V53" s="6"/>
    </row>
    <row r="54" spans="2:22" x14ac:dyDescent="0.3">
      <c r="B54" s="48" t="s">
        <v>31</v>
      </c>
      <c r="C54" s="48"/>
      <c r="D54" s="48"/>
      <c r="E54" s="30">
        <f>(J52-(H44+H46+H48+H50))</f>
        <v>0.4178228396545221</v>
      </c>
      <c r="S54" s="6" t="s">
        <v>31</v>
      </c>
      <c r="T54" s="17"/>
      <c r="U54" s="30">
        <f t="shared" ref="U54:U55" si="36">+E54</f>
        <v>0.4178228396545221</v>
      </c>
      <c r="V54" s="6"/>
    </row>
    <row r="55" spans="2:22" x14ac:dyDescent="0.3">
      <c r="B55" s="48" t="s">
        <v>32</v>
      </c>
      <c r="C55" s="48"/>
      <c r="D55" s="48"/>
      <c r="E55" s="39">
        <f>315/(E54*24)</f>
        <v>31.412835188359832</v>
      </c>
      <c r="S55" s="6" t="s">
        <v>32</v>
      </c>
      <c r="T55" s="17"/>
      <c r="U55" s="39">
        <f t="shared" si="36"/>
        <v>31.412835188359832</v>
      </c>
      <c r="V55" s="6"/>
    </row>
  </sheetData>
  <mergeCells count="18">
    <mergeCell ref="B55:D55"/>
    <mergeCell ref="B22:B23"/>
    <mergeCell ref="C22:D22"/>
    <mergeCell ref="F22:J22"/>
    <mergeCell ref="B35:D35"/>
    <mergeCell ref="B36:D36"/>
    <mergeCell ref="B37:D37"/>
    <mergeCell ref="B40:B41"/>
    <mergeCell ref="C40:D40"/>
    <mergeCell ref="F40:J40"/>
    <mergeCell ref="B53:D53"/>
    <mergeCell ref="B54:D54"/>
    <mergeCell ref="B17:D17"/>
    <mergeCell ref="B2:B3"/>
    <mergeCell ref="C2:D2"/>
    <mergeCell ref="F2:J2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20AE-2FA8-4297-99D1-9988F26B607E}">
  <dimension ref="B1:V55"/>
  <sheetViews>
    <sheetView showGridLines="0" zoomScale="120" zoomScaleNormal="120" zoomScalePageLayoutView="200" workbookViewId="0">
      <selection activeCell="G19" sqref="G19"/>
    </sheetView>
  </sheetViews>
  <sheetFormatPr defaultColWidth="8.88671875" defaultRowHeight="14.4" x14ac:dyDescent="0.3"/>
  <cols>
    <col min="1" max="1" width="3.33203125" customWidth="1"/>
    <col min="2" max="2" width="15.33203125" customWidth="1"/>
    <col min="3" max="3" width="4" customWidth="1"/>
    <col min="4" max="4" width="4.109375" customWidth="1"/>
    <col min="5" max="5" width="7.109375" customWidth="1"/>
    <col min="6" max="6" width="8.6640625" customWidth="1"/>
    <col min="7" max="7" width="9.33203125" customWidth="1"/>
    <col min="8" max="8" width="6" customWidth="1"/>
    <col min="9" max="9" width="9.44140625" customWidth="1"/>
    <col min="10" max="10" width="6.88671875" bestFit="1" customWidth="1"/>
    <col min="11" max="11" width="2.88671875" customWidth="1"/>
    <col min="12" max="12" width="5.109375" bestFit="1" customWidth="1"/>
    <col min="13" max="13" width="11" customWidth="1"/>
    <col min="19" max="19" width="10.6640625" bestFit="1" customWidth="1"/>
    <col min="20" max="20" width="5" bestFit="1" customWidth="1"/>
    <col min="21" max="21" width="7" customWidth="1"/>
    <col min="22" max="22" width="7.44140625" customWidth="1"/>
  </cols>
  <sheetData>
    <row r="1" spans="2:22" x14ac:dyDescent="0.3">
      <c r="B1" s="1"/>
      <c r="C1" s="1"/>
      <c r="D1" s="1"/>
      <c r="E1" s="2"/>
    </row>
    <row r="2" spans="2:22" ht="28.8" x14ac:dyDescent="0.3">
      <c r="B2" s="49" t="s">
        <v>0</v>
      </c>
      <c r="C2" s="49" t="s">
        <v>1</v>
      </c>
      <c r="D2" s="49"/>
      <c r="E2" s="3" t="s">
        <v>2</v>
      </c>
      <c r="F2" s="49" t="s">
        <v>3</v>
      </c>
      <c r="G2" s="49"/>
      <c r="H2" s="49"/>
      <c r="I2" s="49"/>
      <c r="J2" s="49"/>
    </row>
    <row r="3" spans="2:22" ht="28.8" x14ac:dyDescent="0.3">
      <c r="B3" s="49"/>
      <c r="C3" s="4" t="s">
        <v>4</v>
      </c>
      <c r="D3" s="4" t="s">
        <v>5</v>
      </c>
      <c r="E3" s="4" t="s">
        <v>4</v>
      </c>
      <c r="F3" s="4" t="s">
        <v>6</v>
      </c>
      <c r="G3" s="5" t="s">
        <v>7</v>
      </c>
      <c r="H3" s="4" t="s">
        <v>8</v>
      </c>
      <c r="I3" s="5" t="s">
        <v>9</v>
      </c>
      <c r="J3" s="4" t="s">
        <v>10</v>
      </c>
      <c r="M3" s="6"/>
      <c r="N3" s="7" t="s">
        <v>11</v>
      </c>
      <c r="O3" s="7" t="s">
        <v>12</v>
      </c>
      <c r="P3" s="7" t="s">
        <v>13</v>
      </c>
      <c r="Q3" s="7" t="s">
        <v>14</v>
      </c>
      <c r="S3" s="8"/>
      <c r="T3" s="9" t="s">
        <v>15</v>
      </c>
      <c r="U3" s="10" t="s">
        <v>16</v>
      </c>
      <c r="V3" s="11" t="s">
        <v>17</v>
      </c>
    </row>
    <row r="4" spans="2:22" x14ac:dyDescent="0.3">
      <c r="B4" s="12" t="s">
        <v>18</v>
      </c>
      <c r="C4" s="12">
        <v>0</v>
      </c>
      <c r="D4" s="7">
        <v>0</v>
      </c>
      <c r="E4" s="13"/>
      <c r="F4" s="13"/>
      <c r="G4" s="13"/>
      <c r="H4" s="14"/>
      <c r="I4" s="15">
        <v>0.21388888888888891</v>
      </c>
      <c r="J4" s="14"/>
      <c r="M4" s="16" t="s">
        <v>18</v>
      </c>
      <c r="N4" s="7"/>
      <c r="O4" s="7"/>
      <c r="P4" s="7"/>
      <c r="Q4" s="7"/>
      <c r="S4" s="6" t="s">
        <v>18</v>
      </c>
      <c r="T4" s="17"/>
      <c r="U4" s="18">
        <f>+I4</f>
        <v>0.21388888888888891</v>
      </c>
      <c r="V4" s="6"/>
    </row>
    <row r="5" spans="2:22" x14ac:dyDescent="0.3">
      <c r="B5" s="7" t="s">
        <v>19</v>
      </c>
      <c r="C5" s="7">
        <v>47</v>
      </c>
      <c r="D5" s="7">
        <v>47</v>
      </c>
      <c r="E5" s="19">
        <v>29.9</v>
      </c>
      <c r="F5" s="20">
        <f>C5/E5/24</f>
        <v>6.549609810479376E-2</v>
      </c>
      <c r="G5" s="15">
        <f>I4+F5</f>
        <v>0.27938498699368264</v>
      </c>
      <c r="H5" s="21">
        <v>0</v>
      </c>
      <c r="I5" s="15">
        <f t="shared" ref="I5:I13" si="0">G5+H5</f>
        <v>0.27938498699368264</v>
      </c>
      <c r="J5" s="22">
        <f t="shared" ref="J5:J9" si="1">G5-$I$4</f>
        <v>6.5496098104793732E-2</v>
      </c>
      <c r="M5" s="23" t="s">
        <v>19</v>
      </c>
      <c r="N5" s="7"/>
      <c r="O5" s="7"/>
      <c r="P5" s="7"/>
      <c r="Q5" s="7"/>
      <c r="S5" s="6" t="s">
        <v>19</v>
      </c>
      <c r="T5" s="24">
        <f>+E5</f>
        <v>29.9</v>
      </c>
      <c r="U5" s="25">
        <f>+G5</f>
        <v>0.27938498699368264</v>
      </c>
      <c r="V5" s="6"/>
    </row>
    <row r="6" spans="2:22" x14ac:dyDescent="0.3">
      <c r="B6" s="4" t="s">
        <v>20</v>
      </c>
      <c r="C6" s="4">
        <f t="shared" ref="C6:C13" si="2">D6-D5</f>
        <v>36</v>
      </c>
      <c r="D6" s="26">
        <v>83</v>
      </c>
      <c r="E6" s="19">
        <v>29.9</v>
      </c>
      <c r="F6" s="27">
        <f t="shared" ref="F6:F10" si="3">C6/E6/24</f>
        <v>5.016722408026756E-2</v>
      </c>
      <c r="G6" s="28">
        <f>I5+F6</f>
        <v>0.32955221107395022</v>
      </c>
      <c r="H6" s="29">
        <v>4.8611111111111112E-3</v>
      </c>
      <c r="I6" s="28">
        <f t="shared" si="0"/>
        <v>0.33441332218506131</v>
      </c>
      <c r="J6" s="30">
        <f>G6-$I$4</f>
        <v>0.11566332218506131</v>
      </c>
      <c r="M6" s="31" t="s">
        <v>20</v>
      </c>
      <c r="N6" s="7"/>
      <c r="O6" s="7"/>
      <c r="P6" s="7"/>
      <c r="Q6" s="7"/>
      <c r="S6" s="6" t="s">
        <v>20</v>
      </c>
      <c r="T6" s="24">
        <f t="shared" ref="T6:T14" si="4">+E6</f>
        <v>29.9</v>
      </c>
      <c r="U6" s="18">
        <f t="shared" ref="U6:U14" si="5">+G6</f>
        <v>0.32955221107395022</v>
      </c>
      <c r="V6" s="28">
        <f>+I6</f>
        <v>0.33441332218506131</v>
      </c>
    </row>
    <row r="7" spans="2:22" x14ac:dyDescent="0.3">
      <c r="B7" s="7" t="s">
        <v>21</v>
      </c>
      <c r="C7" s="12">
        <f t="shared" si="2"/>
        <v>21</v>
      </c>
      <c r="D7" s="7">
        <v>104</v>
      </c>
      <c r="E7" s="19">
        <v>29.9</v>
      </c>
      <c r="F7" s="20">
        <f t="shared" si="3"/>
        <v>2.9264214046822747E-2</v>
      </c>
      <c r="G7" s="15">
        <f t="shared" ref="G7:G10" si="6">I6+F7</f>
        <v>0.36367753623188404</v>
      </c>
      <c r="H7" s="21">
        <v>0</v>
      </c>
      <c r="I7" s="15">
        <f t="shared" si="0"/>
        <v>0.36367753623188404</v>
      </c>
      <c r="J7" s="22">
        <f t="shared" si="1"/>
        <v>0.14978864734299513</v>
      </c>
      <c r="M7" s="23" t="s">
        <v>21</v>
      </c>
      <c r="N7" s="7"/>
      <c r="O7" s="7"/>
      <c r="P7" s="7"/>
      <c r="Q7" s="7"/>
      <c r="S7" s="6" t="s">
        <v>21</v>
      </c>
      <c r="T7" s="24">
        <f t="shared" si="4"/>
        <v>29.9</v>
      </c>
      <c r="U7" s="25">
        <f t="shared" si="5"/>
        <v>0.36367753623188404</v>
      </c>
      <c r="V7" s="6"/>
    </row>
    <row r="8" spans="2:22" x14ac:dyDescent="0.3">
      <c r="B8" s="4" t="s">
        <v>22</v>
      </c>
      <c r="C8" s="4">
        <f t="shared" si="2"/>
        <v>29</v>
      </c>
      <c r="D8" s="26">
        <v>133</v>
      </c>
      <c r="E8" s="19">
        <v>29.9</v>
      </c>
      <c r="F8" s="27">
        <f t="shared" si="3"/>
        <v>4.0412486064659976E-2</v>
      </c>
      <c r="G8" s="28">
        <f t="shared" si="6"/>
        <v>0.404090022296544</v>
      </c>
      <c r="H8" s="29">
        <v>4.8611111111111112E-3</v>
      </c>
      <c r="I8" s="28">
        <f t="shared" si="0"/>
        <v>0.4089511334076551</v>
      </c>
      <c r="J8" s="30">
        <f>G8-$I$4</f>
        <v>0.1902011334076551</v>
      </c>
      <c r="M8" s="31" t="s">
        <v>22</v>
      </c>
      <c r="N8" s="7"/>
      <c r="O8" s="7"/>
      <c r="P8" s="7"/>
      <c r="Q8" s="7"/>
      <c r="S8" s="6" t="s">
        <v>22</v>
      </c>
      <c r="T8" s="24">
        <f t="shared" si="4"/>
        <v>29.9</v>
      </c>
      <c r="U8" s="18">
        <f t="shared" si="5"/>
        <v>0.404090022296544</v>
      </c>
      <c r="V8" s="28">
        <f>+I8</f>
        <v>0.4089511334076551</v>
      </c>
    </row>
    <row r="9" spans="2:22" x14ac:dyDescent="0.3">
      <c r="B9" s="7" t="s">
        <v>23</v>
      </c>
      <c r="C9" s="12">
        <f t="shared" si="2"/>
        <v>38</v>
      </c>
      <c r="D9" s="7">
        <v>171</v>
      </c>
      <c r="E9" s="19">
        <v>29.9</v>
      </c>
      <c r="F9" s="20">
        <f t="shared" si="3"/>
        <v>5.2954292084726871E-2</v>
      </c>
      <c r="G9" s="15">
        <f t="shared" si="6"/>
        <v>0.46190542549238195</v>
      </c>
      <c r="H9" s="21">
        <v>0</v>
      </c>
      <c r="I9" s="15">
        <f t="shared" si="0"/>
        <v>0.46190542549238195</v>
      </c>
      <c r="J9" s="22">
        <f t="shared" si="1"/>
        <v>0.24801653660349304</v>
      </c>
      <c r="M9" s="23" t="s">
        <v>23</v>
      </c>
      <c r="N9" s="7"/>
      <c r="O9" s="7"/>
      <c r="P9" s="7"/>
      <c r="Q9" s="7"/>
      <c r="S9" s="6" t="s">
        <v>23</v>
      </c>
      <c r="T9" s="24">
        <f t="shared" si="4"/>
        <v>29.9</v>
      </c>
      <c r="U9" s="25">
        <f t="shared" si="5"/>
        <v>0.46190542549238195</v>
      </c>
      <c r="V9" s="6"/>
    </row>
    <row r="10" spans="2:22" x14ac:dyDescent="0.3">
      <c r="B10" s="4" t="s">
        <v>24</v>
      </c>
      <c r="C10" s="4">
        <f t="shared" si="2"/>
        <v>33</v>
      </c>
      <c r="D10" s="26">
        <v>204</v>
      </c>
      <c r="E10" s="19">
        <v>29.9</v>
      </c>
      <c r="F10" s="27">
        <f t="shared" si="3"/>
        <v>4.5986622073578599E-2</v>
      </c>
      <c r="G10" s="28">
        <f t="shared" si="6"/>
        <v>0.50789204756596051</v>
      </c>
      <c r="H10" s="29">
        <v>4.8611111111111112E-3</v>
      </c>
      <c r="I10" s="28">
        <f>G10+H10</f>
        <v>0.51275315867707161</v>
      </c>
      <c r="J10" s="30">
        <f>G10-$I$4</f>
        <v>0.29400315867707161</v>
      </c>
      <c r="M10" s="31" t="s">
        <v>24</v>
      </c>
      <c r="N10" s="7"/>
      <c r="O10" s="7"/>
      <c r="P10" s="7"/>
      <c r="Q10" s="7"/>
      <c r="S10" s="6" t="s">
        <v>24</v>
      </c>
      <c r="T10" s="24">
        <f t="shared" si="4"/>
        <v>29.9</v>
      </c>
      <c r="U10" s="18">
        <f t="shared" si="5"/>
        <v>0.50789204756596051</v>
      </c>
      <c r="V10" s="28">
        <f>+I10</f>
        <v>0.51275315867707161</v>
      </c>
    </row>
    <row r="11" spans="2:22" x14ac:dyDescent="0.3">
      <c r="B11" s="7" t="s">
        <v>25</v>
      </c>
      <c r="C11" s="12">
        <f t="shared" si="2"/>
        <v>21</v>
      </c>
      <c r="D11" s="7">
        <v>225</v>
      </c>
      <c r="E11" s="19">
        <v>29.9</v>
      </c>
      <c r="F11" s="20">
        <f>C11/E11/24</f>
        <v>2.9264214046822747E-2</v>
      </c>
      <c r="G11" s="15">
        <f>I10+F11</f>
        <v>0.54201737272389439</v>
      </c>
      <c r="H11" s="21">
        <v>0</v>
      </c>
      <c r="I11" s="15">
        <f t="shared" si="0"/>
        <v>0.54201737272389439</v>
      </c>
      <c r="J11" s="22">
        <f>G11-$I$4</f>
        <v>0.32812848383500548</v>
      </c>
      <c r="M11" s="23" t="s">
        <v>25</v>
      </c>
      <c r="N11" s="7"/>
      <c r="O11" s="7"/>
      <c r="P11" s="7"/>
      <c r="Q11" s="7"/>
      <c r="S11" s="6" t="s">
        <v>25</v>
      </c>
      <c r="T11" s="24">
        <f t="shared" si="4"/>
        <v>29.9</v>
      </c>
      <c r="U11" s="25">
        <f t="shared" si="5"/>
        <v>0.54201737272389439</v>
      </c>
      <c r="V11" s="6"/>
    </row>
    <row r="12" spans="2:22" x14ac:dyDescent="0.3">
      <c r="B12" s="4" t="s">
        <v>26</v>
      </c>
      <c r="C12" s="4">
        <f t="shared" si="2"/>
        <v>31</v>
      </c>
      <c r="D12" s="26">
        <v>256</v>
      </c>
      <c r="E12" s="19">
        <v>29.9</v>
      </c>
      <c r="F12" s="27">
        <f t="shared" ref="F12:F14" si="7">C12/E12/24</f>
        <v>4.3199554069119288E-2</v>
      </c>
      <c r="G12" s="28">
        <f>I11+F12</f>
        <v>0.58521692679301363</v>
      </c>
      <c r="H12" s="29">
        <v>4.8611111111111112E-3</v>
      </c>
      <c r="I12" s="28">
        <f t="shared" si="0"/>
        <v>0.59007803790412472</v>
      </c>
      <c r="J12" s="30">
        <f t="shared" ref="J12:J13" si="8">G12-$I$4</f>
        <v>0.37132803790412472</v>
      </c>
      <c r="M12" s="31" t="s">
        <v>26</v>
      </c>
      <c r="N12" s="7"/>
      <c r="O12" s="7"/>
      <c r="P12" s="7"/>
      <c r="Q12" s="7"/>
      <c r="S12" s="6" t="s">
        <v>26</v>
      </c>
      <c r="T12" s="24">
        <f t="shared" si="4"/>
        <v>29.9</v>
      </c>
      <c r="U12" s="18">
        <f t="shared" si="5"/>
        <v>0.58521692679301363</v>
      </c>
      <c r="V12" s="28">
        <f>+I12</f>
        <v>0.59007803790412472</v>
      </c>
    </row>
    <row r="13" spans="2:22" x14ac:dyDescent="0.3">
      <c r="B13" s="7" t="s">
        <v>27</v>
      </c>
      <c r="C13" s="12">
        <f t="shared" si="2"/>
        <v>28</v>
      </c>
      <c r="D13" s="7">
        <v>284</v>
      </c>
      <c r="E13" s="19">
        <v>29.9</v>
      </c>
      <c r="F13" s="20">
        <f t="shared" si="7"/>
        <v>3.9018952062430327E-2</v>
      </c>
      <c r="G13" s="15">
        <f t="shared" ref="G13:G14" si="9">I12+F13</f>
        <v>0.62909698996655505</v>
      </c>
      <c r="H13" s="21">
        <v>0</v>
      </c>
      <c r="I13" s="15">
        <f t="shared" si="0"/>
        <v>0.62909698996655505</v>
      </c>
      <c r="J13" s="22">
        <f t="shared" si="8"/>
        <v>0.41520810107766615</v>
      </c>
      <c r="M13" s="23" t="s">
        <v>27</v>
      </c>
      <c r="N13" s="7"/>
      <c r="O13" s="7"/>
      <c r="P13" s="7"/>
      <c r="Q13" s="7"/>
      <c r="S13" s="6" t="s">
        <v>27</v>
      </c>
      <c r="T13" s="24">
        <f t="shared" si="4"/>
        <v>29.9</v>
      </c>
      <c r="U13" s="25">
        <f t="shared" si="5"/>
        <v>0.62909698996655505</v>
      </c>
      <c r="V13" s="6"/>
    </row>
    <row r="14" spans="2:22" x14ac:dyDescent="0.3">
      <c r="B14" s="32" t="s">
        <v>28</v>
      </c>
      <c r="C14" s="32">
        <f>D14-D13</f>
        <v>31</v>
      </c>
      <c r="D14" s="7">
        <v>315</v>
      </c>
      <c r="E14" s="19">
        <v>29.9</v>
      </c>
      <c r="F14" s="20">
        <f t="shared" si="7"/>
        <v>4.3199554069119288E-2</v>
      </c>
      <c r="G14" s="33">
        <f t="shared" si="9"/>
        <v>0.67229654403567429</v>
      </c>
      <c r="H14" s="34"/>
      <c r="I14" s="35"/>
      <c r="J14" s="36">
        <f>G14-I4</f>
        <v>0.45840765514678539</v>
      </c>
      <c r="M14" s="37" t="s">
        <v>28</v>
      </c>
      <c r="N14" s="7"/>
      <c r="O14" s="7"/>
      <c r="P14" s="7"/>
      <c r="Q14" s="7"/>
      <c r="S14" s="6" t="s">
        <v>28</v>
      </c>
      <c r="T14" s="24">
        <f t="shared" si="4"/>
        <v>29.9</v>
      </c>
      <c r="U14" s="38">
        <f t="shared" si="5"/>
        <v>0.67229654403567429</v>
      </c>
      <c r="V14" s="6"/>
    </row>
    <row r="15" spans="2:22" x14ac:dyDescent="0.3">
      <c r="B15" s="48" t="s">
        <v>29</v>
      </c>
      <c r="C15" s="48"/>
      <c r="D15" s="48"/>
      <c r="E15" s="39">
        <f>D14/(J14*24)</f>
        <v>28.631720811462632</v>
      </c>
      <c r="H15" s="40">
        <f>SUM(H5:H13)</f>
        <v>1.9444444444444445E-2</v>
      </c>
      <c r="S15" s="6" t="s">
        <v>30</v>
      </c>
      <c r="T15" s="17"/>
      <c r="U15" s="41">
        <f>+E15</f>
        <v>28.631720811462632</v>
      </c>
      <c r="V15" s="6"/>
    </row>
    <row r="16" spans="2:22" x14ac:dyDescent="0.3">
      <c r="B16" s="48" t="s">
        <v>31</v>
      </c>
      <c r="C16" s="48"/>
      <c r="D16" s="48"/>
      <c r="E16" s="30">
        <f>(J14-(H6+H8+H10+H12))</f>
        <v>0.43896321070234096</v>
      </c>
      <c r="S16" s="6" t="s">
        <v>31</v>
      </c>
      <c r="T16" s="17"/>
      <c r="U16" s="30">
        <f t="shared" ref="U16:U17" si="10">+E16</f>
        <v>0.43896321070234096</v>
      </c>
      <c r="V16" s="6"/>
    </row>
    <row r="17" spans="2:22" x14ac:dyDescent="0.3">
      <c r="B17" s="48" t="s">
        <v>32</v>
      </c>
      <c r="C17" s="48"/>
      <c r="D17" s="48"/>
      <c r="E17" s="39">
        <f>315/(E16*24)</f>
        <v>29.900000000000013</v>
      </c>
      <c r="S17" s="6" t="s">
        <v>32</v>
      </c>
      <c r="T17" s="17"/>
      <c r="U17" s="41">
        <f t="shared" si="10"/>
        <v>29.900000000000013</v>
      </c>
      <c r="V17" s="6"/>
    </row>
    <row r="18" spans="2:22" x14ac:dyDescent="0.3">
      <c r="T18" s="42"/>
    </row>
    <row r="19" spans="2:22" x14ac:dyDescent="0.3">
      <c r="T19" s="42"/>
    </row>
    <row r="20" spans="2:22" x14ac:dyDescent="0.3">
      <c r="T20" s="42"/>
    </row>
    <row r="21" spans="2:22" x14ac:dyDescent="0.3">
      <c r="T21" s="42"/>
    </row>
    <row r="22" spans="2:22" ht="28.8" x14ac:dyDescent="0.3">
      <c r="B22" s="49" t="s">
        <v>33</v>
      </c>
      <c r="C22" s="49" t="s">
        <v>1</v>
      </c>
      <c r="D22" s="49"/>
      <c r="E22" s="3" t="s">
        <v>2</v>
      </c>
      <c r="F22" s="49" t="s">
        <v>3</v>
      </c>
      <c r="G22" s="49"/>
      <c r="H22" s="49"/>
      <c r="I22" s="49"/>
      <c r="J22" s="49"/>
      <c r="T22" s="42"/>
    </row>
    <row r="23" spans="2:22" ht="28.8" x14ac:dyDescent="0.3">
      <c r="B23" s="49"/>
      <c r="C23" s="4" t="s">
        <v>4</v>
      </c>
      <c r="D23" s="4" t="s">
        <v>5</v>
      </c>
      <c r="E23" s="4" t="s">
        <v>4</v>
      </c>
      <c r="F23" s="4" t="s">
        <v>6</v>
      </c>
      <c r="G23" s="5" t="s">
        <v>7</v>
      </c>
      <c r="H23" s="4" t="s">
        <v>8</v>
      </c>
      <c r="I23" s="5" t="s">
        <v>9</v>
      </c>
      <c r="J23" s="4" t="s">
        <v>10</v>
      </c>
      <c r="M23" s="6"/>
      <c r="N23" s="43" t="s">
        <v>11</v>
      </c>
      <c r="O23" s="43" t="s">
        <v>12</v>
      </c>
      <c r="P23" s="43" t="s">
        <v>13</v>
      </c>
      <c r="Q23" s="43" t="s">
        <v>14</v>
      </c>
      <c r="S23" s="8"/>
      <c r="T23" s="9" t="s">
        <v>15</v>
      </c>
      <c r="U23" s="10" t="s">
        <v>34</v>
      </c>
      <c r="V23" s="11" t="s">
        <v>17</v>
      </c>
    </row>
    <row r="24" spans="2:22" x14ac:dyDescent="0.3">
      <c r="B24" s="12" t="s">
        <v>18</v>
      </c>
      <c r="C24" s="12">
        <v>0</v>
      </c>
      <c r="D24" s="7">
        <v>0</v>
      </c>
      <c r="E24" s="13"/>
      <c r="F24" s="13"/>
      <c r="G24" s="13"/>
      <c r="H24" s="14"/>
      <c r="I24" s="15">
        <v>0.21388888888888891</v>
      </c>
      <c r="J24" s="14"/>
      <c r="M24" s="16" t="s">
        <v>18</v>
      </c>
      <c r="N24" s="7" t="s">
        <v>35</v>
      </c>
      <c r="O24" s="7" t="s">
        <v>36</v>
      </c>
      <c r="P24" s="7" t="s">
        <v>37</v>
      </c>
      <c r="Q24" s="7" t="s">
        <v>38</v>
      </c>
      <c r="S24" s="6" t="s">
        <v>18</v>
      </c>
      <c r="T24" s="9"/>
      <c r="U24" s="18">
        <f>+I24</f>
        <v>0.21388888888888891</v>
      </c>
      <c r="V24" s="6"/>
    </row>
    <row r="25" spans="2:22" x14ac:dyDescent="0.3">
      <c r="B25" s="7" t="s">
        <v>19</v>
      </c>
      <c r="C25" s="7">
        <v>47</v>
      </c>
      <c r="D25" s="7">
        <v>47</v>
      </c>
      <c r="E25" s="19">
        <v>30</v>
      </c>
      <c r="F25" s="20">
        <f>C25/E25/24</f>
        <v>6.5277777777777782E-2</v>
      </c>
      <c r="G25" s="15">
        <f>I24+F25</f>
        <v>0.27916666666666667</v>
      </c>
      <c r="H25" s="21">
        <v>0</v>
      </c>
      <c r="I25" s="15">
        <f t="shared" ref="I25:I29" si="11">G25+H25</f>
        <v>0.27916666666666667</v>
      </c>
      <c r="J25" s="22">
        <f t="shared" ref="J25:J27" si="12">G25-$I$4</f>
        <v>6.5277777777777768E-2</v>
      </c>
      <c r="M25" s="23" t="s">
        <v>19</v>
      </c>
      <c r="N25" s="7" t="s">
        <v>39</v>
      </c>
      <c r="O25" s="7" t="s">
        <v>40</v>
      </c>
      <c r="P25" s="7" t="s">
        <v>41</v>
      </c>
      <c r="Q25" s="7" t="s">
        <v>38</v>
      </c>
      <c r="S25" s="6" t="s">
        <v>19</v>
      </c>
      <c r="T25" s="24">
        <f>+E25</f>
        <v>30</v>
      </c>
      <c r="U25" s="25">
        <f>+G25</f>
        <v>0.27916666666666667</v>
      </c>
      <c r="V25" s="6"/>
    </row>
    <row r="26" spans="2:22" x14ac:dyDescent="0.3">
      <c r="B26" s="4" t="s">
        <v>20</v>
      </c>
      <c r="C26" s="4">
        <f t="shared" ref="C26:C33" si="13">D26-D25</f>
        <v>36</v>
      </c>
      <c r="D26" s="26">
        <v>83</v>
      </c>
      <c r="E26" s="19">
        <v>29</v>
      </c>
      <c r="F26" s="27">
        <f t="shared" ref="F26:F30" si="14">C26/E26/24</f>
        <v>5.1724137931034482E-2</v>
      </c>
      <c r="G26" s="28">
        <f>I25+F26</f>
        <v>0.33089080459770115</v>
      </c>
      <c r="H26" s="29">
        <v>4.8611111111111112E-3</v>
      </c>
      <c r="I26" s="28">
        <f t="shared" si="11"/>
        <v>0.33575191570881224</v>
      </c>
      <c r="J26" s="30">
        <f t="shared" si="12"/>
        <v>0.11700191570881224</v>
      </c>
      <c r="M26" s="31" t="s">
        <v>20</v>
      </c>
      <c r="N26" s="7"/>
      <c r="O26" s="7"/>
      <c r="P26" s="7"/>
      <c r="Q26" s="7"/>
      <c r="S26" s="6" t="s">
        <v>20</v>
      </c>
      <c r="T26" s="24">
        <f t="shared" ref="T26:T34" si="15">+E26</f>
        <v>29</v>
      </c>
      <c r="U26" s="18">
        <f t="shared" ref="U26:U34" si="16">+G26</f>
        <v>0.33089080459770115</v>
      </c>
      <c r="V26" s="28">
        <f>+I26</f>
        <v>0.33575191570881224</v>
      </c>
    </row>
    <row r="27" spans="2:22" x14ac:dyDescent="0.3">
      <c r="B27" s="7" t="s">
        <v>21</v>
      </c>
      <c r="C27" s="12">
        <f t="shared" si="13"/>
        <v>21</v>
      </c>
      <c r="D27" s="7">
        <v>104</v>
      </c>
      <c r="E27" s="19">
        <v>29</v>
      </c>
      <c r="F27" s="20">
        <f t="shared" si="14"/>
        <v>3.017241379310345E-2</v>
      </c>
      <c r="G27" s="15">
        <f t="shared" ref="G27:G30" si="17">I26+F27</f>
        <v>0.36592432950191567</v>
      </c>
      <c r="H27" s="21">
        <v>0</v>
      </c>
      <c r="I27" s="15">
        <f t="shared" si="11"/>
        <v>0.36592432950191567</v>
      </c>
      <c r="J27" s="22">
        <f t="shared" si="12"/>
        <v>0.15203544061302676</v>
      </c>
      <c r="M27" s="23" t="s">
        <v>21</v>
      </c>
      <c r="N27" s="7" t="s">
        <v>35</v>
      </c>
      <c r="O27" s="7" t="s">
        <v>42</v>
      </c>
      <c r="P27" s="7" t="s">
        <v>43</v>
      </c>
      <c r="Q27" s="7" t="s">
        <v>44</v>
      </c>
      <c r="S27" s="6" t="s">
        <v>21</v>
      </c>
      <c r="T27" s="24">
        <f t="shared" si="15"/>
        <v>29</v>
      </c>
      <c r="U27" s="25">
        <f t="shared" si="16"/>
        <v>0.36592432950191567</v>
      </c>
      <c r="V27" s="6"/>
    </row>
    <row r="28" spans="2:22" x14ac:dyDescent="0.3">
      <c r="B28" s="4" t="s">
        <v>22</v>
      </c>
      <c r="C28" s="4">
        <f t="shared" si="13"/>
        <v>29</v>
      </c>
      <c r="D28" s="26">
        <v>133</v>
      </c>
      <c r="E28" s="19">
        <v>28.5</v>
      </c>
      <c r="F28" s="27">
        <f t="shared" si="14"/>
        <v>4.2397660818713455E-2</v>
      </c>
      <c r="G28" s="28">
        <f t="shared" si="17"/>
        <v>0.4083219903206291</v>
      </c>
      <c r="H28" s="29">
        <v>4.8611111111111112E-3</v>
      </c>
      <c r="I28" s="28">
        <f t="shared" si="11"/>
        <v>0.4131831014317402</v>
      </c>
      <c r="J28" s="30">
        <f>G28-$I$4</f>
        <v>0.1944331014317402</v>
      </c>
      <c r="M28" s="31" t="s">
        <v>22</v>
      </c>
      <c r="N28" s="7"/>
      <c r="O28" s="7"/>
      <c r="P28" s="7"/>
      <c r="Q28" s="7"/>
      <c r="S28" s="6" t="s">
        <v>22</v>
      </c>
      <c r="T28" s="24">
        <f t="shared" si="15"/>
        <v>28.5</v>
      </c>
      <c r="U28" s="18">
        <f t="shared" si="16"/>
        <v>0.4083219903206291</v>
      </c>
      <c r="V28" s="28">
        <f>+I28</f>
        <v>0.4131831014317402</v>
      </c>
    </row>
    <row r="29" spans="2:22" x14ac:dyDescent="0.3">
      <c r="B29" s="7" t="s">
        <v>23</v>
      </c>
      <c r="C29" s="12">
        <f t="shared" si="13"/>
        <v>38</v>
      </c>
      <c r="D29" s="7">
        <v>171</v>
      </c>
      <c r="E29" s="19">
        <v>30</v>
      </c>
      <c r="F29" s="20">
        <f t="shared" si="14"/>
        <v>5.2777777777777778E-2</v>
      </c>
      <c r="G29" s="15">
        <f t="shared" si="17"/>
        <v>0.46596087920951795</v>
      </c>
      <c r="H29" s="21">
        <v>0</v>
      </c>
      <c r="I29" s="15">
        <f t="shared" si="11"/>
        <v>0.46596087920951795</v>
      </c>
      <c r="J29" s="22">
        <f t="shared" ref="J29" si="18">G29-$I$4</f>
        <v>0.25207199032062905</v>
      </c>
      <c r="M29" s="23" t="s">
        <v>23</v>
      </c>
      <c r="N29" s="7" t="s">
        <v>35</v>
      </c>
      <c r="O29" s="7" t="s">
        <v>45</v>
      </c>
      <c r="P29" s="7" t="s">
        <v>43</v>
      </c>
      <c r="Q29" s="7" t="s">
        <v>46</v>
      </c>
      <c r="S29" s="6" t="s">
        <v>23</v>
      </c>
      <c r="T29" s="24">
        <f t="shared" si="15"/>
        <v>30</v>
      </c>
      <c r="U29" s="25">
        <f t="shared" si="16"/>
        <v>0.46596087920951795</v>
      </c>
      <c r="V29" s="6"/>
    </row>
    <row r="30" spans="2:22" x14ac:dyDescent="0.3">
      <c r="B30" s="4" t="s">
        <v>24</v>
      </c>
      <c r="C30" s="4">
        <f t="shared" si="13"/>
        <v>33</v>
      </c>
      <c r="D30" s="26">
        <v>204</v>
      </c>
      <c r="E30" s="19">
        <v>29</v>
      </c>
      <c r="F30" s="27">
        <f t="shared" si="14"/>
        <v>4.741379310344828E-2</v>
      </c>
      <c r="G30" s="28">
        <f t="shared" si="17"/>
        <v>0.51337467231296618</v>
      </c>
      <c r="H30" s="29">
        <v>4.8611111111111112E-3</v>
      </c>
      <c r="I30" s="28">
        <f>G30+H30</f>
        <v>0.51823578342407728</v>
      </c>
      <c r="J30" s="30">
        <f>G30-$I$4</f>
        <v>0.29948578342407728</v>
      </c>
      <c r="M30" s="31" t="s">
        <v>24</v>
      </c>
      <c r="N30" s="7" t="s">
        <v>35</v>
      </c>
      <c r="O30" s="7" t="s">
        <v>47</v>
      </c>
      <c r="P30" s="7" t="s">
        <v>43</v>
      </c>
      <c r="Q30" s="7" t="s">
        <v>48</v>
      </c>
      <c r="S30" s="6" t="s">
        <v>24</v>
      </c>
      <c r="T30" s="24">
        <f t="shared" si="15"/>
        <v>29</v>
      </c>
      <c r="U30" s="18">
        <f t="shared" si="16"/>
        <v>0.51337467231296618</v>
      </c>
      <c r="V30" s="28">
        <f>+I30</f>
        <v>0.51823578342407728</v>
      </c>
    </row>
    <row r="31" spans="2:22" x14ac:dyDescent="0.3">
      <c r="B31" s="7" t="s">
        <v>25</v>
      </c>
      <c r="C31" s="12">
        <f t="shared" si="13"/>
        <v>21</v>
      </c>
      <c r="D31" s="7">
        <v>225</v>
      </c>
      <c r="E31" s="19">
        <v>29</v>
      </c>
      <c r="F31" s="20">
        <f>C31/E31/24</f>
        <v>3.017241379310345E-2</v>
      </c>
      <c r="G31" s="15">
        <f>I30+F31</f>
        <v>0.5484081972171807</v>
      </c>
      <c r="H31" s="21">
        <v>0</v>
      </c>
      <c r="I31" s="15">
        <f t="shared" ref="I31:I33" si="19">G31+H31</f>
        <v>0.5484081972171807</v>
      </c>
      <c r="J31" s="22">
        <f>G31-$I$4</f>
        <v>0.3345193083282918</v>
      </c>
      <c r="M31" s="23" t="s">
        <v>25</v>
      </c>
      <c r="N31" s="7"/>
      <c r="O31" s="7"/>
      <c r="P31" s="7"/>
      <c r="Q31" s="7"/>
      <c r="S31" s="6" t="s">
        <v>25</v>
      </c>
      <c r="T31" s="24">
        <f t="shared" si="15"/>
        <v>29</v>
      </c>
      <c r="U31" s="25">
        <f t="shared" si="16"/>
        <v>0.5484081972171807</v>
      </c>
      <c r="V31" s="6"/>
    </row>
    <row r="32" spans="2:22" ht="16.5" customHeight="1" x14ac:dyDescent="0.3">
      <c r="B32" s="4" t="s">
        <v>26</v>
      </c>
      <c r="C32" s="4">
        <f t="shared" si="13"/>
        <v>31</v>
      </c>
      <c r="D32" s="26">
        <v>256</v>
      </c>
      <c r="E32" s="19">
        <v>30</v>
      </c>
      <c r="F32" s="27">
        <f t="shared" ref="F32:F34" si="20">C32/E32/24</f>
        <v>4.3055555555555562E-2</v>
      </c>
      <c r="G32" s="28">
        <f>I31+F32</f>
        <v>0.59146375277273622</v>
      </c>
      <c r="H32" s="29">
        <v>4.8611111111111112E-3</v>
      </c>
      <c r="I32" s="28">
        <f t="shared" si="19"/>
        <v>0.59632486388384731</v>
      </c>
      <c r="J32" s="30">
        <f t="shared" ref="J32:J33" si="21">G32-$I$4</f>
        <v>0.37757486388384731</v>
      </c>
      <c r="M32" s="31" t="s">
        <v>26</v>
      </c>
      <c r="N32" s="7" t="s">
        <v>39</v>
      </c>
      <c r="O32" s="7" t="s">
        <v>49</v>
      </c>
      <c r="P32" s="7" t="s">
        <v>50</v>
      </c>
      <c r="Q32" s="7" t="s">
        <v>48</v>
      </c>
      <c r="S32" s="6" t="s">
        <v>26</v>
      </c>
      <c r="T32" s="24">
        <f t="shared" si="15"/>
        <v>30</v>
      </c>
      <c r="U32" s="18">
        <f t="shared" si="16"/>
        <v>0.59146375277273622</v>
      </c>
      <c r="V32" s="28">
        <f>+I32</f>
        <v>0.59632486388384731</v>
      </c>
    </row>
    <row r="33" spans="2:22" x14ac:dyDescent="0.3">
      <c r="B33" s="7" t="s">
        <v>27</v>
      </c>
      <c r="C33" s="12">
        <f t="shared" si="13"/>
        <v>28</v>
      </c>
      <c r="D33" s="7">
        <v>284</v>
      </c>
      <c r="E33" s="19">
        <v>26</v>
      </c>
      <c r="F33" s="20">
        <f t="shared" si="20"/>
        <v>4.4871794871794872E-2</v>
      </c>
      <c r="G33" s="15">
        <f t="shared" ref="G33:G34" si="22">I32+F33</f>
        <v>0.64119665875564213</v>
      </c>
      <c r="H33" s="21">
        <v>0</v>
      </c>
      <c r="I33" s="15">
        <f t="shared" si="19"/>
        <v>0.64119665875564213</v>
      </c>
      <c r="J33" s="22">
        <f t="shared" si="21"/>
        <v>0.42730776986675323</v>
      </c>
      <c r="M33" s="23" t="s">
        <v>27</v>
      </c>
      <c r="N33" s="7"/>
      <c r="O33" s="7"/>
      <c r="P33" s="7"/>
      <c r="Q33" s="7"/>
      <c r="S33" s="6" t="s">
        <v>27</v>
      </c>
      <c r="T33" s="24">
        <f t="shared" si="15"/>
        <v>26</v>
      </c>
      <c r="U33" s="25">
        <f t="shared" si="16"/>
        <v>0.64119665875564213</v>
      </c>
      <c r="V33" s="6"/>
    </row>
    <row r="34" spans="2:22" x14ac:dyDescent="0.3">
      <c r="B34" s="32" t="s">
        <v>28</v>
      </c>
      <c r="C34" s="32">
        <f>D34-D33</f>
        <v>31</v>
      </c>
      <c r="D34" s="7">
        <v>315</v>
      </c>
      <c r="E34" s="19">
        <v>26.5</v>
      </c>
      <c r="F34" s="20">
        <f t="shared" si="20"/>
        <v>4.874213836477987E-2</v>
      </c>
      <c r="G34" s="33">
        <f t="shared" si="22"/>
        <v>0.68993879712042205</v>
      </c>
      <c r="H34" s="34"/>
      <c r="I34" s="35"/>
      <c r="J34" s="36">
        <f>G34-I24</f>
        <v>0.47604990823153315</v>
      </c>
      <c r="M34" s="37" t="s">
        <v>28</v>
      </c>
      <c r="N34" s="7" t="s">
        <v>39</v>
      </c>
      <c r="O34" s="7" t="s">
        <v>51</v>
      </c>
      <c r="P34" s="7" t="s">
        <v>50</v>
      </c>
      <c r="Q34" s="7" t="s">
        <v>48</v>
      </c>
      <c r="S34" s="6" t="s">
        <v>28</v>
      </c>
      <c r="T34" s="24">
        <f t="shared" si="15"/>
        <v>26.5</v>
      </c>
      <c r="U34" s="38">
        <f t="shared" si="16"/>
        <v>0.68993879712042205</v>
      </c>
      <c r="V34" s="6"/>
    </row>
    <row r="35" spans="2:22" x14ac:dyDescent="0.3">
      <c r="B35" s="48" t="s">
        <v>29</v>
      </c>
      <c r="C35" s="48"/>
      <c r="D35" s="48"/>
      <c r="E35" s="39">
        <f>D34/(J34*24)</f>
        <v>27.570638651644238</v>
      </c>
      <c r="H35" s="40">
        <f>SUM(H25:H33)</f>
        <v>1.9444444444444445E-2</v>
      </c>
      <c r="S35" s="6" t="s">
        <v>30</v>
      </c>
      <c r="T35" s="9"/>
      <c r="U35" s="41">
        <f>+E35</f>
        <v>27.570638651644238</v>
      </c>
      <c r="V35" s="6"/>
    </row>
    <row r="36" spans="2:22" x14ac:dyDescent="0.3">
      <c r="B36" s="48" t="s">
        <v>31</v>
      </c>
      <c r="C36" s="48"/>
      <c r="D36" s="48"/>
      <c r="E36" s="30">
        <f>(J34-(H26+H28+H30+H32))</f>
        <v>0.45660546378708872</v>
      </c>
      <c r="S36" s="6" t="s">
        <v>31</v>
      </c>
      <c r="T36" s="9"/>
      <c r="U36" s="30">
        <f t="shared" ref="U36:U37" si="23">+E36</f>
        <v>0.45660546378708872</v>
      </c>
      <c r="V36" s="6"/>
    </row>
    <row r="37" spans="2:22" x14ac:dyDescent="0.3">
      <c r="B37" s="48" t="s">
        <v>32</v>
      </c>
      <c r="C37" s="48"/>
      <c r="D37" s="48"/>
      <c r="E37" s="39">
        <f>315/(E36*24)</f>
        <v>28.744728306887009</v>
      </c>
      <c r="S37" s="6" t="s">
        <v>32</v>
      </c>
      <c r="T37" s="9"/>
      <c r="U37" s="41">
        <f t="shared" si="23"/>
        <v>28.744728306887009</v>
      </c>
      <c r="V37" s="6"/>
    </row>
    <row r="38" spans="2:22" x14ac:dyDescent="0.3">
      <c r="T38" s="42"/>
    </row>
    <row r="39" spans="2:22" x14ac:dyDescent="0.3">
      <c r="T39" s="42"/>
    </row>
    <row r="40" spans="2:22" ht="28.8" x14ac:dyDescent="0.3">
      <c r="B40" s="49" t="s">
        <v>33</v>
      </c>
      <c r="C40" s="49" t="s">
        <v>1</v>
      </c>
      <c r="D40" s="49"/>
      <c r="E40" s="3" t="s">
        <v>2</v>
      </c>
      <c r="F40" s="49" t="s">
        <v>3</v>
      </c>
      <c r="G40" s="49"/>
      <c r="H40" s="49"/>
      <c r="I40" s="49"/>
      <c r="J40" s="49"/>
      <c r="T40" s="42"/>
    </row>
    <row r="41" spans="2:22" ht="28.8" x14ac:dyDescent="0.3">
      <c r="B41" s="49"/>
      <c r="C41" s="4" t="s">
        <v>4</v>
      </c>
      <c r="D41" s="4" t="s">
        <v>5</v>
      </c>
      <c r="E41" s="4" t="s">
        <v>4</v>
      </c>
      <c r="F41" s="4" t="s">
        <v>6</v>
      </c>
      <c r="G41" s="5" t="s">
        <v>7</v>
      </c>
      <c r="H41" s="4" t="s">
        <v>8</v>
      </c>
      <c r="I41" s="5" t="s">
        <v>9</v>
      </c>
      <c r="J41" s="4" t="s">
        <v>10</v>
      </c>
      <c r="S41" s="8"/>
      <c r="T41" s="9" t="s">
        <v>15</v>
      </c>
      <c r="U41" s="10" t="s">
        <v>52</v>
      </c>
      <c r="V41" s="11" t="s">
        <v>17</v>
      </c>
    </row>
    <row r="42" spans="2:22" x14ac:dyDescent="0.3">
      <c r="B42" s="12" t="s">
        <v>18</v>
      </c>
      <c r="C42" s="12">
        <v>0</v>
      </c>
      <c r="D42" s="7">
        <v>0</v>
      </c>
      <c r="E42" s="13"/>
      <c r="F42" s="13"/>
      <c r="G42" s="13"/>
      <c r="H42" s="14"/>
      <c r="I42" s="15">
        <v>0.21388888888888891</v>
      </c>
      <c r="J42" s="14"/>
      <c r="S42" s="6" t="s">
        <v>18</v>
      </c>
      <c r="T42" s="17"/>
      <c r="U42" s="18">
        <f>+I42</f>
        <v>0.21388888888888891</v>
      </c>
      <c r="V42" s="6"/>
    </row>
    <row r="43" spans="2:22" x14ac:dyDescent="0.3">
      <c r="B43" s="7" t="s">
        <v>19</v>
      </c>
      <c r="C43" s="7">
        <v>47</v>
      </c>
      <c r="D43" s="7">
        <v>47</v>
      </c>
      <c r="E43" s="19">
        <v>30</v>
      </c>
      <c r="F43" s="20">
        <f>C43/E43/24</f>
        <v>6.5277777777777782E-2</v>
      </c>
      <c r="G43" s="15">
        <f>I42+F43</f>
        <v>0.27916666666666667</v>
      </c>
      <c r="H43" s="21">
        <v>0</v>
      </c>
      <c r="I43" s="15">
        <f t="shared" ref="I43:I47" si="24">G43+H43</f>
        <v>0.27916666666666667</v>
      </c>
      <c r="J43" s="22">
        <f t="shared" ref="J43:J45" si="25">G43-$I$4</f>
        <v>6.5277777777777768E-2</v>
      </c>
      <c r="S43" s="6" t="s">
        <v>19</v>
      </c>
      <c r="T43" s="24">
        <f>+E43</f>
        <v>30</v>
      </c>
      <c r="U43" s="25">
        <f>+G43</f>
        <v>0.27916666666666667</v>
      </c>
      <c r="V43" s="6"/>
    </row>
    <row r="44" spans="2:22" x14ac:dyDescent="0.3">
      <c r="B44" s="4" t="s">
        <v>20</v>
      </c>
      <c r="C44" s="4">
        <f t="shared" ref="C44:C51" si="26">D44-D43</f>
        <v>36</v>
      </c>
      <c r="D44" s="26">
        <v>83</v>
      </c>
      <c r="E44" s="19">
        <v>29</v>
      </c>
      <c r="F44" s="27">
        <f t="shared" ref="F44:F48" si="27">C44/E44/24</f>
        <v>5.1724137931034482E-2</v>
      </c>
      <c r="G44" s="28">
        <f>I43+F44</f>
        <v>0.33089080459770115</v>
      </c>
      <c r="H44" s="29">
        <v>4.8611111111111112E-3</v>
      </c>
      <c r="I44" s="28">
        <f t="shared" si="24"/>
        <v>0.33575191570881224</v>
      </c>
      <c r="J44" s="30">
        <f t="shared" si="25"/>
        <v>0.11700191570881224</v>
      </c>
      <c r="S44" s="6" t="s">
        <v>20</v>
      </c>
      <c r="T44" s="24">
        <f t="shared" ref="T44:T52" si="28">+E44</f>
        <v>29</v>
      </c>
      <c r="U44" s="18">
        <f t="shared" ref="U44:U52" si="29">+G44</f>
        <v>0.33089080459770115</v>
      </c>
      <c r="V44" s="28">
        <f>+I44</f>
        <v>0.33575191570881224</v>
      </c>
    </row>
    <row r="45" spans="2:22" x14ac:dyDescent="0.3">
      <c r="B45" s="7" t="s">
        <v>21</v>
      </c>
      <c r="C45" s="12">
        <f t="shared" si="26"/>
        <v>21</v>
      </c>
      <c r="D45" s="7">
        <v>104</v>
      </c>
      <c r="E45" s="19">
        <v>29</v>
      </c>
      <c r="F45" s="20">
        <f t="shared" si="27"/>
        <v>3.017241379310345E-2</v>
      </c>
      <c r="G45" s="15">
        <f t="shared" ref="G45:G48" si="30">I44+F45</f>
        <v>0.36592432950191567</v>
      </c>
      <c r="H45" s="21">
        <v>0</v>
      </c>
      <c r="I45" s="15">
        <f t="shared" si="24"/>
        <v>0.36592432950191567</v>
      </c>
      <c r="J45" s="22">
        <f t="shared" si="25"/>
        <v>0.15203544061302676</v>
      </c>
      <c r="S45" s="6" t="s">
        <v>21</v>
      </c>
      <c r="T45" s="24">
        <f t="shared" si="28"/>
        <v>29</v>
      </c>
      <c r="U45" s="25">
        <f t="shared" si="29"/>
        <v>0.36592432950191567</v>
      </c>
      <c r="V45" s="6"/>
    </row>
    <row r="46" spans="2:22" x14ac:dyDescent="0.3">
      <c r="B46" s="4" t="s">
        <v>22</v>
      </c>
      <c r="C46" s="4">
        <f t="shared" si="26"/>
        <v>29</v>
      </c>
      <c r="D46" s="26">
        <v>133</v>
      </c>
      <c r="E46" s="19">
        <v>28.5</v>
      </c>
      <c r="F46" s="27">
        <f t="shared" si="27"/>
        <v>4.2397660818713455E-2</v>
      </c>
      <c r="G46" s="28">
        <f t="shared" si="30"/>
        <v>0.4083219903206291</v>
      </c>
      <c r="H46" s="29">
        <v>4.8611111111111112E-3</v>
      </c>
      <c r="I46" s="28">
        <f t="shared" si="24"/>
        <v>0.4131831014317402</v>
      </c>
      <c r="J46" s="30">
        <f>G46-$I$4</f>
        <v>0.1944331014317402</v>
      </c>
      <c r="S46" s="6" t="s">
        <v>22</v>
      </c>
      <c r="T46" s="24">
        <f t="shared" si="28"/>
        <v>28.5</v>
      </c>
      <c r="U46" s="18">
        <f t="shared" si="29"/>
        <v>0.4083219903206291</v>
      </c>
      <c r="V46" s="28">
        <f>+I46</f>
        <v>0.4131831014317402</v>
      </c>
    </row>
    <row r="47" spans="2:22" x14ac:dyDescent="0.3">
      <c r="B47" s="7" t="s">
        <v>23</v>
      </c>
      <c r="C47" s="12">
        <f t="shared" si="26"/>
        <v>38</v>
      </c>
      <c r="D47" s="7">
        <v>171</v>
      </c>
      <c r="E47" s="19">
        <v>30</v>
      </c>
      <c r="F47" s="20">
        <f t="shared" si="27"/>
        <v>5.2777777777777778E-2</v>
      </c>
      <c r="G47" s="15">
        <f t="shared" si="30"/>
        <v>0.46596087920951795</v>
      </c>
      <c r="H47" s="21">
        <v>0</v>
      </c>
      <c r="I47" s="15">
        <f t="shared" si="24"/>
        <v>0.46596087920951795</v>
      </c>
      <c r="J47" s="22">
        <f t="shared" ref="J47" si="31">G47-$I$4</f>
        <v>0.25207199032062905</v>
      </c>
      <c r="S47" s="6" t="s">
        <v>23</v>
      </c>
      <c r="T47" s="24">
        <f t="shared" si="28"/>
        <v>30</v>
      </c>
      <c r="U47" s="25">
        <f t="shared" si="29"/>
        <v>0.46596087920951795</v>
      </c>
      <c r="V47" s="6"/>
    </row>
    <row r="48" spans="2:22" x14ac:dyDescent="0.3">
      <c r="B48" s="4" t="s">
        <v>24</v>
      </c>
      <c r="C48" s="4">
        <f t="shared" si="26"/>
        <v>33</v>
      </c>
      <c r="D48" s="26">
        <v>204</v>
      </c>
      <c r="E48" s="19">
        <v>34.5</v>
      </c>
      <c r="F48" s="27">
        <f t="shared" si="27"/>
        <v>3.9855072463768119E-2</v>
      </c>
      <c r="G48" s="28">
        <f t="shared" si="30"/>
        <v>0.50581595167328608</v>
      </c>
      <c r="H48" s="29">
        <v>4.8611111111111112E-3</v>
      </c>
      <c r="I48" s="28">
        <f>G48+H48</f>
        <v>0.51067706278439717</v>
      </c>
      <c r="J48" s="30">
        <f>G48-$I$4</f>
        <v>0.29192706278439717</v>
      </c>
      <c r="S48" s="6" t="s">
        <v>24</v>
      </c>
      <c r="T48" s="24">
        <f t="shared" si="28"/>
        <v>34.5</v>
      </c>
      <c r="U48" s="18">
        <f t="shared" si="29"/>
        <v>0.50581595167328608</v>
      </c>
      <c r="V48" s="28">
        <f>+I48</f>
        <v>0.51067706278439717</v>
      </c>
    </row>
    <row r="49" spans="2:22" x14ac:dyDescent="0.3">
      <c r="B49" s="7" t="s">
        <v>25</v>
      </c>
      <c r="C49" s="12">
        <f t="shared" si="26"/>
        <v>21</v>
      </c>
      <c r="D49" s="7">
        <v>225</v>
      </c>
      <c r="E49" s="19">
        <v>34.5</v>
      </c>
      <c r="F49" s="20">
        <f>C49/E49/24</f>
        <v>2.5362318840579712E-2</v>
      </c>
      <c r="G49" s="15">
        <f>I48+F49</f>
        <v>0.53603938162497689</v>
      </c>
      <c r="H49" s="21">
        <v>0</v>
      </c>
      <c r="I49" s="15">
        <f t="shared" ref="I49:I51" si="32">G49+H49</f>
        <v>0.53603938162497689</v>
      </c>
      <c r="J49" s="22">
        <f>G49-$I$4</f>
        <v>0.32215049273608798</v>
      </c>
      <c r="S49" s="6" t="s">
        <v>25</v>
      </c>
      <c r="T49" s="24">
        <f t="shared" si="28"/>
        <v>34.5</v>
      </c>
      <c r="U49" s="25">
        <f t="shared" si="29"/>
        <v>0.53603938162497689</v>
      </c>
      <c r="V49" s="6"/>
    </row>
    <row r="50" spans="2:22" x14ac:dyDescent="0.3">
      <c r="B50" s="4" t="s">
        <v>26</v>
      </c>
      <c r="C50" s="4">
        <f t="shared" si="26"/>
        <v>31</v>
      </c>
      <c r="D50" s="26">
        <v>256</v>
      </c>
      <c r="E50" s="19">
        <v>34.5</v>
      </c>
      <c r="F50" s="27">
        <f t="shared" ref="F50:F52" si="33">C50/E50/24</f>
        <v>3.7439613526570048E-2</v>
      </c>
      <c r="G50" s="28">
        <f>I49+F50</f>
        <v>0.57347899515154688</v>
      </c>
      <c r="H50" s="29">
        <v>4.8611111111111112E-3</v>
      </c>
      <c r="I50" s="28">
        <f t="shared" si="32"/>
        <v>0.57834010626265797</v>
      </c>
      <c r="J50" s="30">
        <f t="shared" ref="J50:J51" si="34">G50-$I$4</f>
        <v>0.35959010626265797</v>
      </c>
      <c r="S50" s="6" t="s">
        <v>26</v>
      </c>
      <c r="T50" s="24">
        <f t="shared" si="28"/>
        <v>34.5</v>
      </c>
      <c r="U50" s="18">
        <f t="shared" si="29"/>
        <v>0.57347899515154688</v>
      </c>
      <c r="V50" s="28">
        <f>+I50</f>
        <v>0.57834010626265797</v>
      </c>
    </row>
    <row r="51" spans="2:22" x14ac:dyDescent="0.3">
      <c r="B51" s="7" t="s">
        <v>27</v>
      </c>
      <c r="C51" s="12">
        <f t="shared" si="26"/>
        <v>28</v>
      </c>
      <c r="D51" s="7">
        <v>284</v>
      </c>
      <c r="E51" s="19">
        <v>33.5</v>
      </c>
      <c r="F51" s="20">
        <f t="shared" si="33"/>
        <v>3.482587064676617E-2</v>
      </c>
      <c r="G51" s="15">
        <f t="shared" ref="G51:G52" si="35">I50+F51</f>
        <v>0.61316597690942409</v>
      </c>
      <c r="H51" s="21">
        <v>0</v>
      </c>
      <c r="I51" s="15">
        <f t="shared" si="32"/>
        <v>0.61316597690942409</v>
      </c>
      <c r="J51" s="22">
        <f t="shared" si="34"/>
        <v>0.39927708802053519</v>
      </c>
      <c r="S51" s="6" t="s">
        <v>27</v>
      </c>
      <c r="T51" s="24">
        <f t="shared" si="28"/>
        <v>33.5</v>
      </c>
      <c r="U51" s="25">
        <f t="shared" si="29"/>
        <v>0.61316597690942409</v>
      </c>
      <c r="V51" s="6"/>
    </row>
    <row r="52" spans="2:22" x14ac:dyDescent="0.3">
      <c r="B52" s="32" t="s">
        <v>28</v>
      </c>
      <c r="C52" s="32">
        <f>D52-D51</f>
        <v>31</v>
      </c>
      <c r="D52" s="7">
        <v>315</v>
      </c>
      <c r="E52" s="19">
        <v>34</v>
      </c>
      <c r="F52" s="20">
        <f t="shared" si="33"/>
        <v>3.7990196078431369E-2</v>
      </c>
      <c r="G52" s="33">
        <f t="shared" si="35"/>
        <v>0.65115617298785544</v>
      </c>
      <c r="H52" s="34"/>
      <c r="I52" s="35"/>
      <c r="J52" s="36">
        <f>G52-I42</f>
        <v>0.43726728409896654</v>
      </c>
      <c r="S52" s="6" t="s">
        <v>28</v>
      </c>
      <c r="T52" s="24">
        <f t="shared" si="28"/>
        <v>34</v>
      </c>
      <c r="U52" s="38">
        <f t="shared" si="29"/>
        <v>0.65115617298785544</v>
      </c>
      <c r="V52" s="6"/>
    </row>
    <row r="53" spans="2:22" x14ac:dyDescent="0.3">
      <c r="B53" s="48" t="s">
        <v>29</v>
      </c>
      <c r="C53" s="48"/>
      <c r="D53" s="48"/>
      <c r="E53" s="39">
        <f>D52/(J52*24)</f>
        <v>30.015966154534951</v>
      </c>
      <c r="H53" s="40">
        <f>SUM(H43:H51)</f>
        <v>1.9444444444444445E-2</v>
      </c>
      <c r="S53" s="6" t="s">
        <v>30</v>
      </c>
      <c r="T53" s="17"/>
      <c r="U53" s="39">
        <f>+E53</f>
        <v>30.015966154534951</v>
      </c>
      <c r="V53" s="6"/>
    </row>
    <row r="54" spans="2:22" x14ac:dyDescent="0.3">
      <c r="B54" s="48" t="s">
        <v>31</v>
      </c>
      <c r="C54" s="48"/>
      <c r="D54" s="48"/>
      <c r="E54" s="30">
        <f>(J52-(H44+H46+H48+H50))</f>
        <v>0.4178228396545221</v>
      </c>
      <c r="S54" s="6" t="s">
        <v>31</v>
      </c>
      <c r="T54" s="17"/>
      <c r="U54" s="30">
        <f t="shared" ref="U54:U55" si="36">+E54</f>
        <v>0.4178228396545221</v>
      </c>
      <c r="V54" s="6"/>
    </row>
    <row r="55" spans="2:22" x14ac:dyDescent="0.3">
      <c r="B55" s="48" t="s">
        <v>32</v>
      </c>
      <c r="C55" s="48"/>
      <c r="D55" s="48"/>
      <c r="E55" s="39">
        <f>315/(E54*24)</f>
        <v>31.412835188359832</v>
      </c>
      <c r="S55" s="6" t="s">
        <v>32</v>
      </c>
      <c r="T55" s="17"/>
      <c r="U55" s="39">
        <f t="shared" si="36"/>
        <v>31.412835188359832</v>
      </c>
      <c r="V55" s="6"/>
    </row>
  </sheetData>
  <mergeCells count="18">
    <mergeCell ref="B55:D55"/>
    <mergeCell ref="B22:B23"/>
    <mergeCell ref="C22:D22"/>
    <mergeCell ref="F22:J22"/>
    <mergeCell ref="B35:D35"/>
    <mergeCell ref="B36:D36"/>
    <mergeCell ref="B37:D37"/>
    <mergeCell ref="B40:B41"/>
    <mergeCell ref="C40:D40"/>
    <mergeCell ref="F40:J40"/>
    <mergeCell ref="B53:D53"/>
    <mergeCell ref="B54:D54"/>
    <mergeCell ref="B17:D17"/>
    <mergeCell ref="B2:B3"/>
    <mergeCell ref="C2:D2"/>
    <mergeCell ref="F2:J2"/>
    <mergeCell ref="B15:D15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Deltagare</vt:lpstr>
      <vt:lpstr>Körschema (2025 sub 13 mix) </vt:lpstr>
      <vt:lpstr>Körschema (2025 sub 11,5 mix)</vt:lpstr>
      <vt:lpstr>Körschema (2025 sub 1300)</vt:lpstr>
      <vt:lpstr>Körschema (2025 sub 1130)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Stadler</dc:creator>
  <cp:lastModifiedBy>Jörgen Stadler</cp:lastModifiedBy>
  <dcterms:created xsi:type="dcterms:W3CDTF">2025-05-27T06:52:00Z</dcterms:created>
  <dcterms:modified xsi:type="dcterms:W3CDTF">2025-05-30T07:05:23Z</dcterms:modified>
</cp:coreProperties>
</file>