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/>
  <mc:AlternateContent xmlns:mc="http://schemas.openxmlformats.org/markup-compatibility/2006">
    <mc:Choice Requires="x15">
      <x15ac:absPath xmlns:x15ac="http://schemas.microsoft.com/office/spreadsheetml/2010/11/ac" url="/Users/di071@skola.boras.se/Desktop/"/>
    </mc:Choice>
  </mc:AlternateContent>
  <xr:revisionPtr revIDLastSave="0" documentId="13_ncr:1_{EB304E1D-79E7-DF47-9359-31B725F6DEEA}" xr6:coauthVersionLast="47" xr6:coauthVersionMax="47" xr10:uidLastSave="{00000000-0000-0000-0000-000000000000}"/>
  <bookViews>
    <workbookView xWindow="0" yWindow="740" windowWidth="29400" windowHeight="16760" xr2:uid="{00000000-000D-0000-FFFF-FFFF00000000}"/>
  </bookViews>
  <sheets>
    <sheet name="Depåtider VR" sheetId="1" r:id="rId1"/>
  </sheets>
  <definedNames>
    <definedName name="_xlnm.Print_Area" localSheetId="0">'Depåtider VR'!$A$1:$K$37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D27" i="1"/>
  <c r="F31" i="1" s="1"/>
  <c r="F33" i="1"/>
  <c r="F32" i="1" l="1"/>
  <c r="C26" i="1"/>
  <c r="E25" i="1" l="1"/>
  <c r="E23" i="1"/>
  <c r="E21" i="1"/>
  <c r="E19" i="1"/>
  <c r="C24" i="1"/>
  <c r="C22" i="1"/>
  <c r="C20" i="1"/>
  <c r="E7" i="1" l="1"/>
  <c r="E9" i="1"/>
  <c r="E11" i="1"/>
  <c r="E13" i="1"/>
  <c r="E15" i="1"/>
  <c r="E17" i="1"/>
  <c r="C12" i="1"/>
  <c r="C14" i="1"/>
  <c r="C16" i="1"/>
  <c r="C18" i="1"/>
  <c r="C21" i="1"/>
  <c r="F2" i="1" l="1"/>
  <c r="F3" i="1" s="1"/>
  <c r="C4" i="1"/>
  <c r="E5" i="1"/>
  <c r="C6" i="1"/>
  <c r="C8" i="1"/>
  <c r="C10" i="1"/>
  <c r="C3" i="1"/>
  <c r="F34" i="1" l="1"/>
  <c r="F35" i="1"/>
  <c r="E26" i="1" s="1"/>
  <c r="J2" i="1"/>
  <c r="G3" i="1"/>
  <c r="C27" i="1"/>
  <c r="E4" i="1" l="1"/>
  <c r="F4" i="1" s="1"/>
  <c r="F5" i="1" s="1"/>
  <c r="E22" i="1"/>
  <c r="E20" i="1"/>
  <c r="E24" i="1"/>
  <c r="E8" i="1"/>
  <c r="E12" i="1"/>
  <c r="E16" i="1"/>
  <c r="E10" i="1"/>
  <c r="E14" i="1"/>
  <c r="E18" i="1"/>
  <c r="E6" i="1"/>
  <c r="E27" i="1" l="1"/>
  <c r="G4" i="1"/>
  <c r="J4" i="1" s="1"/>
  <c r="G5" i="1"/>
  <c r="F6" i="1"/>
  <c r="F7" i="1" l="1"/>
  <c r="G6" i="1"/>
  <c r="J6" i="1" s="1"/>
  <c r="G7" i="1" l="1"/>
  <c r="F8" i="1"/>
  <c r="F9" i="1" s="1"/>
  <c r="F10" i="1" s="1"/>
  <c r="F11" i="1" l="1"/>
  <c r="G10" i="1"/>
  <c r="G9" i="1"/>
  <c r="G8" i="1"/>
  <c r="J8" i="1" s="1"/>
  <c r="F12" i="1" l="1"/>
  <c r="G11" i="1"/>
  <c r="G12" i="1" l="1"/>
  <c r="F13" i="1"/>
  <c r="J10" i="1"/>
  <c r="F14" i="1" l="1"/>
  <c r="G13" i="1"/>
  <c r="G14" i="1" l="1"/>
  <c r="F15" i="1"/>
  <c r="F16" i="1" l="1"/>
  <c r="G15" i="1"/>
  <c r="J12" i="1"/>
  <c r="G16" i="1" l="1"/>
  <c r="F17" i="1"/>
  <c r="J14" i="1"/>
  <c r="G17" i="1" l="1"/>
  <c r="F18" i="1"/>
  <c r="F19" i="1" s="1"/>
  <c r="F20" i="1" s="1"/>
  <c r="F21" i="1" s="1"/>
  <c r="F22" i="1" s="1"/>
  <c r="J16" i="1"/>
  <c r="F23" i="1" l="1"/>
  <c r="G22" i="1"/>
  <c r="J22" i="1" s="1"/>
  <c r="G18" i="1"/>
  <c r="J18" i="1" s="1"/>
  <c r="F24" i="1" l="1"/>
  <c r="G23" i="1"/>
  <c r="F25" i="1" l="1"/>
  <c r="G24" i="1"/>
  <c r="J24" i="1" s="1"/>
  <c r="G19" i="1"/>
  <c r="F26" i="1" l="1"/>
  <c r="G26" i="1" s="1"/>
  <c r="J26" i="1" s="1"/>
  <c r="G25" i="1"/>
  <c r="G20" i="1"/>
  <c r="J20" i="1" s="1"/>
  <c r="G21" i="1" l="1"/>
</calcChain>
</file>

<file path=xl/sharedStrings.xml><?xml version="1.0" encoding="utf-8"?>
<sst xmlns="http://schemas.openxmlformats.org/spreadsheetml/2006/main" count="60" uniqueCount="55">
  <si>
    <t>Motala</t>
  </si>
  <si>
    <t>km</t>
  </si>
  <si>
    <t>Delsträcka</t>
  </si>
  <si>
    <t>Summa</t>
  </si>
  <si>
    <t>Deltid</t>
  </si>
  <si>
    <t>Önskad cykeltid</t>
  </si>
  <si>
    <t>Önskad depåtid</t>
  </si>
  <si>
    <t>Starttid</t>
  </si>
  <si>
    <t>MC:n släpper</t>
  </si>
  <si>
    <t>Totaltid</t>
  </si>
  <si>
    <t>Jönköping in</t>
  </si>
  <si>
    <t>Hjo in</t>
  </si>
  <si>
    <t>Karlsborg in</t>
  </si>
  <si>
    <t>Jönköping ut</t>
  </si>
  <si>
    <t>Hjo ut</t>
  </si>
  <si>
    <t>Karlsborg ut</t>
  </si>
  <si>
    <t>Klockan</t>
  </si>
  <si>
    <t>Önskad totaltid</t>
  </si>
  <si>
    <t>Stopp</t>
  </si>
  <si>
    <t>Rullsnitt</t>
  </si>
  <si>
    <t>Gränna</t>
  </si>
  <si>
    <t>Jönköping</t>
  </si>
  <si>
    <t>Hjo</t>
  </si>
  <si>
    <t>0</t>
  </si>
  <si>
    <t>Önskad medelhast (inkl pauser)</t>
  </si>
  <si>
    <t>Önskad medelhast (exkl pauser)</t>
  </si>
  <si>
    <t>Önskad medelhast när MC:n släppt</t>
  </si>
  <si>
    <t>Totalsnitt</t>
  </si>
  <si>
    <t>Ändra tiderna i de inramade rutorna. Format tt:mm.</t>
  </si>
  <si>
    <t>Fagerhult</t>
  </si>
  <si>
    <t>Karlsborg</t>
  </si>
  <si>
    <t>Klockan: Ankomsttider samt ev depåstopp</t>
  </si>
  <si>
    <t>Ödeshög in</t>
  </si>
  <si>
    <t>Ödeshög ut</t>
  </si>
  <si>
    <t>Ödeshög</t>
  </si>
  <si>
    <t>Ölmstad in</t>
  </si>
  <si>
    <t>Ölmstad ut</t>
  </si>
  <si>
    <t>Askersund in</t>
  </si>
  <si>
    <t>Askersund ut</t>
  </si>
  <si>
    <t>Åmmeberg in</t>
  </si>
  <si>
    <t>Åmmeberg ut</t>
  </si>
  <si>
    <t>Zinkgruvan ut</t>
  </si>
  <si>
    <t>Godegård</t>
  </si>
  <si>
    <t>Nykyrka</t>
  </si>
  <si>
    <t>Godegård in</t>
  </si>
  <si>
    <t>Godegård ut</t>
  </si>
  <si>
    <t>Nykyrka in</t>
  </si>
  <si>
    <t>Nykyrka ut</t>
  </si>
  <si>
    <t>Zinkgruvan in</t>
  </si>
  <si>
    <t>Askersund</t>
  </si>
  <si>
    <t>Åmmeberg</t>
  </si>
  <si>
    <t>Zinkgruvan</t>
  </si>
  <si>
    <t>Depå/hållpunkt</t>
  </si>
  <si>
    <t>Bankeryd in</t>
  </si>
  <si>
    <t>Bankeryd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</si>
</sst>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hh:mm;@"/>
  </numFmts>
  <fonts count="7">
    <font>
      <sz val="10"/>
      <name val="Scandinavian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1" fillId="0" borderId="0" xfId="0" applyFont="1"/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/>
    <xf numFmtId="0" fontId="4" fillId="0" borderId="1" xfId="0" applyFont="1" applyBorder="1"/>
    <xf numFmtId="0" fontId="6" fillId="0" borderId="1" xfId="0" applyFont="1" applyBorder="1"/>
    <xf numFmtId="0" fontId="6" fillId="0" borderId="12" xfId="0" applyFont="1" applyBorder="1"/>
    <xf numFmtId="0" fontId="6" fillId="0" borderId="0" xfId="0" applyFont="1"/>
    <xf numFmtId="0" fontId="4" fillId="0" borderId="2" xfId="0" applyFont="1" applyBorder="1"/>
    <xf numFmtId="0" fontId="4" fillId="0" borderId="5" xfId="0" applyFont="1" applyBorder="1"/>
    <xf numFmtId="0" fontId="3" fillId="0" borderId="5" xfId="0" applyFont="1" applyBorder="1"/>
    <xf numFmtId="0" fontId="3" fillId="0" borderId="0" xfId="0" applyFont="1"/>
    <xf numFmtId="0" fontId="2" fillId="0" borderId="5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1" fillId="0" borderId="5" xfId="0" applyFont="1" applyBorder="1"/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0" xfId="0" applyNumberFormat="1" applyFont="1"/>
  </cellXfs>
  <cellStyles count="1">
    <cellStyle name="Normal" xfId="0" builtinId="0"/>
  </cellStyles>
  <dxfs count="7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9C"/>
      <rgbColor rgb="00FF3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280051</xdr:colOff>
      <xdr:row>0</xdr:row>
      <xdr:rowOff>0</xdr:rowOff>
    </xdr:from>
    <xdr:to>
      <xdr:col>18</xdr:col>
      <xdr:colOff>159235</xdr:colOff>
      <xdr:row>59</xdr:row>
      <xdr:rowOff>138599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7BE0CAC-C7A9-6846-8548-CB4A99436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3384" y="0"/>
          <a:ext cx="4535851" cy="10415016"/>
        </a:xfrm>
        <a:prstGeom prst="rect">
          <a:avLst/>
        </a:prstGeom>
      </xdr:spPr>
    </xdr:pic>
    <xdr:clientData/>
  </xdr:twoCellAnchor>
  <xdr:twoCellAnchor>
    <xdr:from>
      <xdr:col>15</xdr:col>
      <xdr:colOff>96146</xdr:colOff>
      <xdr:row>18</xdr:row>
      <xdr:rowOff>71235</xdr:rowOff>
    </xdr:from>
    <xdr:to>
      <xdr:col>16</xdr:col>
      <xdr:colOff>409006</xdr:colOff>
      <xdr:row>19</xdr:row>
      <xdr:rowOff>113730</xdr:rowOff>
    </xdr:to>
    <xdr:sp macro="" textlink="$J$2">
      <xdr:nvSpPr>
        <xdr:cNvPr id="1039" name="Rectangle 15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rrowheads="1" noTextEdit="1"/>
        </xdr:cNvSpPr>
      </xdr:nvSpPr>
      <xdr:spPr bwMode="auto">
        <a:xfrm>
          <a:off x="7208146" y="3288568"/>
          <a:ext cx="894943" cy="22241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D02B7088-0209-4096-A077-2A3B1396C2A8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12:24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419833</xdr:colOff>
      <xdr:row>35</xdr:row>
      <xdr:rowOff>93785</xdr:rowOff>
    </xdr:from>
    <xdr:to>
      <xdr:col>16</xdr:col>
      <xdr:colOff>29308</xdr:colOff>
      <xdr:row>36</xdr:row>
      <xdr:rowOff>145807</xdr:rowOff>
    </xdr:to>
    <xdr:sp macro="" textlink="$J$4">
      <xdr:nvSpPr>
        <xdr:cNvPr id="1041" name="Rectangl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rrowheads="1" noTextEdit="1"/>
        </xdr:cNvSpPr>
      </xdr:nvSpPr>
      <xdr:spPr bwMode="auto">
        <a:xfrm>
          <a:off x="11068295" y="6170247"/>
          <a:ext cx="1016244" cy="21809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B309BE69-E5EA-49F9-8969-C7B68600BCAF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13:42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56661</xdr:colOff>
      <xdr:row>49</xdr:row>
      <xdr:rowOff>36880</xdr:rowOff>
    </xdr:from>
    <xdr:to>
      <xdr:col>14</xdr:col>
      <xdr:colOff>369520</xdr:colOff>
      <xdr:row>50</xdr:row>
      <xdr:rowOff>84505</xdr:rowOff>
    </xdr:to>
    <xdr:sp macro="" textlink="$J$6">
      <xdr:nvSpPr>
        <xdr:cNvPr id="1043" name="Rectangl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rrowheads="1" noTextEdit="1"/>
        </xdr:cNvSpPr>
      </xdr:nvSpPr>
      <xdr:spPr bwMode="auto">
        <a:xfrm>
          <a:off x="6064738" y="8438418"/>
          <a:ext cx="899013" cy="21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94B618F1-5774-4553-ACEB-AA3279F28A12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14:41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386129</xdr:colOff>
      <xdr:row>59</xdr:row>
      <xdr:rowOff>7083</xdr:rowOff>
    </xdr:from>
    <xdr:to>
      <xdr:col>12</xdr:col>
      <xdr:colOff>605205</xdr:colOff>
      <xdr:row>60</xdr:row>
      <xdr:rowOff>54708</xdr:rowOff>
    </xdr:to>
    <xdr:sp macro="" textlink="$J$8">
      <xdr:nvSpPr>
        <xdr:cNvPr id="1045" name="Rectangle 2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rrowheads="1" noTextEdit="1"/>
        </xdr:cNvSpPr>
      </xdr:nvSpPr>
      <xdr:spPr bwMode="auto">
        <a:xfrm>
          <a:off x="8924437" y="10069391"/>
          <a:ext cx="922460" cy="21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17BE89CC-A14A-4BDF-B2CC-A97D22A99D94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15:16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94355</xdr:colOff>
      <xdr:row>52</xdr:row>
      <xdr:rowOff>84340</xdr:rowOff>
    </xdr:from>
    <xdr:to>
      <xdr:col>11</xdr:col>
      <xdr:colOff>306101</xdr:colOff>
      <xdr:row>53</xdr:row>
      <xdr:rowOff>131964</xdr:rowOff>
    </xdr:to>
    <xdr:sp macro="" textlink="$J$10">
      <xdr:nvSpPr>
        <xdr:cNvPr id="1047" name="Rectangle 2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rrowheads="1" noTextEdit="1"/>
        </xdr:cNvSpPr>
      </xdr:nvSpPr>
      <xdr:spPr bwMode="auto">
        <a:xfrm>
          <a:off x="4327688" y="9175423"/>
          <a:ext cx="793830" cy="21695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3E4F7297-FF47-45D1-B3B6-20645F92C042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15:25 (02)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186429</xdr:colOff>
      <xdr:row>29</xdr:row>
      <xdr:rowOff>57882</xdr:rowOff>
    </xdr:from>
    <xdr:to>
      <xdr:col>11</xdr:col>
      <xdr:colOff>476086</xdr:colOff>
      <xdr:row>30</xdr:row>
      <xdr:rowOff>108266</xdr:rowOff>
    </xdr:to>
    <xdr:sp macro="" textlink="$J$12">
      <xdr:nvSpPr>
        <xdr:cNvPr id="1049" name="Rectangle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rrowheads="1" noTextEdit="1"/>
        </xdr:cNvSpPr>
      </xdr:nvSpPr>
      <xdr:spPr bwMode="auto">
        <a:xfrm>
          <a:off x="4388012" y="5243715"/>
          <a:ext cx="871741" cy="230301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2911CD1A-9982-4D38-8BE8-B886A927A608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17:08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20190</xdr:colOff>
      <xdr:row>17</xdr:row>
      <xdr:rowOff>140188</xdr:rowOff>
    </xdr:from>
    <xdr:to>
      <xdr:col>13</xdr:col>
      <xdr:colOff>239266</xdr:colOff>
      <xdr:row>19</xdr:row>
      <xdr:rowOff>6838</xdr:rowOff>
    </xdr:to>
    <xdr:sp macro="" textlink="$J$14">
      <xdr:nvSpPr>
        <xdr:cNvPr id="1051" name="Rectangle 2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Arrowheads="1" noTextEdit="1"/>
        </xdr:cNvSpPr>
      </xdr:nvSpPr>
      <xdr:spPr bwMode="auto">
        <a:xfrm>
          <a:off x="5385940" y="3177605"/>
          <a:ext cx="801159" cy="226483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3DBFFE36-148E-431D-980F-6267910FC1F7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18:11 (02)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270119</xdr:colOff>
      <xdr:row>0</xdr:row>
      <xdr:rowOff>41602</xdr:rowOff>
    </xdr:from>
    <xdr:to>
      <xdr:col>15</xdr:col>
      <xdr:colOff>431394</xdr:colOff>
      <xdr:row>1</xdr:row>
      <xdr:rowOff>82143</xdr:rowOff>
    </xdr:to>
    <xdr:sp macro="" textlink="$J$16">
      <xdr:nvSpPr>
        <xdr:cNvPr id="1053" name="Rectangle 29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>
          <a:spLocks noChangeArrowheads="1" noTextEdit="1"/>
        </xdr:cNvSpPr>
      </xdr:nvSpPr>
      <xdr:spPr bwMode="auto">
        <a:xfrm>
          <a:off x="6800036" y="41602"/>
          <a:ext cx="743358" cy="22045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fld id="{5B23F7F3-5737-4165-9EB3-F044965D95C5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19:27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579966</xdr:colOff>
      <xdr:row>8</xdr:row>
      <xdr:rowOff>175764</xdr:rowOff>
    </xdr:from>
    <xdr:to>
      <xdr:col>19</xdr:col>
      <xdr:colOff>178858</xdr:colOff>
      <xdr:row>10</xdr:row>
      <xdr:rowOff>38018</xdr:rowOff>
    </xdr:to>
    <xdr:sp macro="" textlink="$J$22">
      <xdr:nvSpPr>
        <xdr:cNvPr id="1057" name="Rectangle 33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rrowheads="1" noTextEdit="1"/>
        </xdr:cNvSpPr>
      </xdr:nvSpPr>
      <xdr:spPr bwMode="auto">
        <a:xfrm>
          <a:off x="8856133" y="1593931"/>
          <a:ext cx="763058" cy="222087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E97090A2-9D5A-754A-9935-7435F5D264F0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20:15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342002</xdr:colOff>
      <xdr:row>18</xdr:row>
      <xdr:rowOff>74249</xdr:rowOff>
    </xdr:from>
    <xdr:to>
      <xdr:col>18</xdr:col>
      <xdr:colOff>533561</xdr:colOff>
      <xdr:row>19</xdr:row>
      <xdr:rowOff>112348</xdr:rowOff>
    </xdr:to>
    <xdr:sp macro="" textlink="$J$26">
      <xdr:nvSpPr>
        <xdr:cNvPr id="1059" name="Rectangle 35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rrowheads="1" noTextEdit="1"/>
        </xdr:cNvSpPr>
      </xdr:nvSpPr>
      <xdr:spPr bwMode="auto">
        <a:xfrm>
          <a:off x="8618169" y="3291582"/>
          <a:ext cx="773642" cy="21801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500A28ED-7923-4344-B5A6-4719DC0437A3}" type="TxLink">
            <a:rPr lang="sv-SE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21:06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295602</xdr:colOff>
      <xdr:row>3</xdr:row>
      <xdr:rowOff>11399</xdr:rowOff>
    </xdr:from>
    <xdr:to>
      <xdr:col>18</xdr:col>
      <xdr:colOff>487159</xdr:colOff>
      <xdr:row>4</xdr:row>
      <xdr:rowOff>49254</xdr:rowOff>
    </xdr:to>
    <xdr:sp macro="" textlink="$J$20">
      <xdr:nvSpPr>
        <xdr:cNvPr id="1055" name="Rectangle 3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>
          <a:spLocks noChangeArrowheads="1" noTextEdit="1"/>
        </xdr:cNvSpPr>
      </xdr:nvSpPr>
      <xdr:spPr bwMode="auto">
        <a:xfrm>
          <a:off x="8571769" y="529982"/>
          <a:ext cx="773640" cy="21777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B527DD8F-DDF4-7646-A2A2-70ACDD58D32F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20:00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88004</xdr:colOff>
      <xdr:row>0</xdr:row>
      <xdr:rowOff>144423</xdr:rowOff>
    </xdr:from>
    <xdr:to>
      <xdr:col>18</xdr:col>
      <xdr:colOff>185778</xdr:colOff>
      <xdr:row>2</xdr:row>
      <xdr:rowOff>16202</xdr:rowOff>
    </xdr:to>
    <xdr:sp macro="" textlink="$J$18">
      <xdr:nvSpPr>
        <xdr:cNvPr id="20" name="Rectangle 31">
          <a:extLst>
            <a:ext uri="{FF2B5EF4-FFF2-40B4-BE49-F238E27FC236}">
              <a16:creationId xmlns:a16="http://schemas.microsoft.com/office/drawing/2014/main" id="{09F89146-FCD3-449D-940E-80D8F0CE9818}"/>
            </a:ext>
          </a:extLst>
        </xdr:cNvPr>
        <xdr:cNvSpPr>
          <a:spLocks noChangeArrowheads="1" noTextEdit="1"/>
        </xdr:cNvSpPr>
      </xdr:nvSpPr>
      <xdr:spPr bwMode="auto">
        <a:xfrm>
          <a:off x="8364171" y="144423"/>
          <a:ext cx="679857" cy="221029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22D7B91E-A1F2-434B-BC68-42AA87474DBD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19:44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811</xdr:colOff>
      <xdr:row>14</xdr:row>
      <xdr:rowOff>165263</xdr:rowOff>
    </xdr:from>
    <xdr:to>
      <xdr:col>18</xdr:col>
      <xdr:colOff>219889</xdr:colOff>
      <xdr:row>16</xdr:row>
      <xdr:rowOff>23447</xdr:rowOff>
    </xdr:to>
    <xdr:sp macro="" textlink="$J$24">
      <xdr:nvSpPr>
        <xdr:cNvPr id="16" name="Rectangle 33">
          <a:extLst>
            <a:ext uri="{FF2B5EF4-FFF2-40B4-BE49-F238E27FC236}">
              <a16:creationId xmlns:a16="http://schemas.microsoft.com/office/drawing/2014/main" id="{FF6B781D-192A-A24E-AB43-1A93CBE28C91}"/>
            </a:ext>
          </a:extLst>
        </xdr:cNvPr>
        <xdr:cNvSpPr>
          <a:spLocks noChangeArrowheads="1" noTextEdit="1"/>
        </xdr:cNvSpPr>
      </xdr:nvSpPr>
      <xdr:spPr bwMode="auto">
        <a:xfrm>
          <a:off x="8276978" y="2662930"/>
          <a:ext cx="801161" cy="218017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fld id="{D0148DF7-F47F-1943-B492-11E446D9CA40}" type="TxLink"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20:46</a:t>
          </a:fld>
          <a:endParaRPr lang="sv-SE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45"/>
  <sheetViews>
    <sheetView showZeros="0" tabSelected="1" zoomScale="130" zoomScaleNormal="130" workbookViewId="0">
      <selection activeCell="F31" sqref="F31"/>
    </sheetView>
  </sheetViews>
  <sheetFormatPr baseColWidth="10" defaultColWidth="9.19921875" defaultRowHeight="13"/>
  <cols>
    <col min="1" max="1" width="16.19921875" style="2" customWidth="1"/>
    <col min="2" max="2" width="5" style="2" customWidth="1"/>
    <col min="3" max="3" width="9.19921875" style="2" hidden="1" customWidth="1"/>
    <col min="4" max="4" width="8.796875" style="2" customWidth="1"/>
    <col min="5" max="5" width="9.19921875" style="2" customWidth="1"/>
    <col min="6" max="8" width="9.19921875" style="2"/>
    <col min="9" max="9" width="17.796875" style="2" hidden="1" customWidth="1"/>
    <col min="10" max="10" width="9.19921875" style="2" hidden="1" customWidth="1"/>
    <col min="11" max="17" width="9.19921875" style="2"/>
    <col min="18" max="19" width="9.19921875" style="2" customWidth="1"/>
    <col min="20" max="16384" width="9.19921875" style="2"/>
  </cols>
  <sheetData>
    <row r="1" spans="1:11" ht="14" thickBot="1">
      <c r="A1" s="12" t="s">
        <v>52</v>
      </c>
      <c r="B1" s="1" t="s">
        <v>1</v>
      </c>
      <c r="C1" s="13" t="s">
        <v>2</v>
      </c>
      <c r="D1" s="14" t="s">
        <v>18</v>
      </c>
      <c r="E1" s="13" t="s">
        <v>4</v>
      </c>
      <c r="F1" s="14" t="s">
        <v>9</v>
      </c>
      <c r="G1" s="15" t="s">
        <v>16</v>
      </c>
      <c r="H1" s="16"/>
      <c r="J1" s="2" t="s">
        <v>16</v>
      </c>
      <c r="K1" s="16" t="s">
        <v>31</v>
      </c>
    </row>
    <row r="2" spans="1:11">
      <c r="A2" s="17" t="s">
        <v>0</v>
      </c>
      <c r="B2" s="9" t="s">
        <v>23</v>
      </c>
      <c r="C2" s="10">
        <v>0</v>
      </c>
      <c r="D2" s="25"/>
      <c r="E2" s="25">
        <v>0</v>
      </c>
      <c r="F2" s="25">
        <f>E2</f>
        <v>0</v>
      </c>
      <c r="G2" s="26">
        <f>F29</f>
        <v>0.51666666666666672</v>
      </c>
      <c r="I2" s="2" t="s">
        <v>0</v>
      </c>
      <c r="J2" s="2" t="str">
        <f>TEXT(G2,"tt:mm")&amp;IF(D3&gt;0," ("&amp;TEXT(D3,"mm")&amp;")","")</f>
        <v>12:24</v>
      </c>
    </row>
    <row r="3" spans="1:11">
      <c r="A3" s="18" t="s">
        <v>8</v>
      </c>
      <c r="B3" s="3">
        <v>1.2</v>
      </c>
      <c r="C3" s="3">
        <f>B3-B2</f>
        <v>1.2</v>
      </c>
      <c r="D3" s="27"/>
      <c r="E3" s="27">
        <v>2.7777777777777779E-3</v>
      </c>
      <c r="F3" s="27">
        <f t="shared" ref="F3:F8" si="0">F2+E3</f>
        <v>2.7777777777777779E-3</v>
      </c>
      <c r="G3" s="26">
        <f t="shared" ref="G3:G8" si="1">$G$2+F3</f>
        <v>0.51944444444444449</v>
      </c>
    </row>
    <row r="4" spans="1:11" ht="14" thickBot="1">
      <c r="A4" s="19" t="s">
        <v>32</v>
      </c>
      <c r="B4" s="3">
        <v>47</v>
      </c>
      <c r="C4" s="3">
        <f>B4-B3</f>
        <v>45.8</v>
      </c>
      <c r="D4" s="28"/>
      <c r="E4" s="27">
        <f>C4/$F$35/24</f>
        <v>5.1995697896749522E-2</v>
      </c>
      <c r="F4" s="27">
        <f t="shared" si="0"/>
        <v>5.4773475674527297E-2</v>
      </c>
      <c r="G4" s="29">
        <f t="shared" si="1"/>
        <v>0.571440142341194</v>
      </c>
      <c r="I4" s="20" t="s">
        <v>34</v>
      </c>
      <c r="J4" s="2" t="str">
        <f>TEXT(G4,"tt:mm")&amp;IF(D5&gt;0," ("&amp;TEXT(D5,"mm")&amp;")","")</f>
        <v>13:42</v>
      </c>
    </row>
    <row r="5" spans="1:11" ht="14" thickBot="1">
      <c r="A5" s="19" t="s">
        <v>33</v>
      </c>
      <c r="B5" s="3"/>
      <c r="C5" s="3"/>
      <c r="D5" s="30"/>
      <c r="E5" s="27">
        <f>D5</f>
        <v>0</v>
      </c>
      <c r="F5" s="27">
        <f t="shared" si="0"/>
        <v>5.4773475674527297E-2</v>
      </c>
      <c r="G5" s="29">
        <f t="shared" si="1"/>
        <v>0.571440142341194</v>
      </c>
    </row>
    <row r="6" spans="1:11" ht="14" thickBot="1">
      <c r="A6" s="21" t="s">
        <v>35</v>
      </c>
      <c r="B6" s="3">
        <v>83</v>
      </c>
      <c r="C6" s="3">
        <f>B6-B4</f>
        <v>36</v>
      </c>
      <c r="D6" s="31"/>
      <c r="E6" s="27">
        <f>C6/$F$35/24</f>
        <v>4.0869980879541114E-2</v>
      </c>
      <c r="F6" s="27">
        <f t="shared" si="0"/>
        <v>9.5643456554068418E-2</v>
      </c>
      <c r="G6" s="29">
        <f t="shared" si="1"/>
        <v>0.61231012322073508</v>
      </c>
      <c r="I6" s="2" t="s">
        <v>20</v>
      </c>
      <c r="J6" s="2" t="str">
        <f>TEXT(G6,"tt:mm")&amp;IF(D7&gt;0," ("&amp;TEXT(D7,"mm")&amp;")","")</f>
        <v>14:41</v>
      </c>
    </row>
    <row r="7" spans="1:11" ht="14" thickBot="1">
      <c r="A7" s="21" t="s">
        <v>36</v>
      </c>
      <c r="B7" s="3"/>
      <c r="C7" s="3"/>
      <c r="D7" s="30"/>
      <c r="E7" s="27">
        <f t="shared" ref="E7" si="2">D7</f>
        <v>0</v>
      </c>
      <c r="F7" s="27">
        <f t="shared" si="0"/>
        <v>9.5643456554068418E-2</v>
      </c>
      <c r="G7" s="29">
        <f t="shared" si="1"/>
        <v>0.61231012322073508</v>
      </c>
    </row>
    <row r="8" spans="1:11" ht="14" thickBot="1">
      <c r="A8" s="18" t="s">
        <v>10</v>
      </c>
      <c r="B8" s="3">
        <v>104</v>
      </c>
      <c r="C8" s="3">
        <f>B8-B6</f>
        <v>21</v>
      </c>
      <c r="D8" s="31"/>
      <c r="E8" s="27">
        <f>C8/$F$35/24</f>
        <v>2.3840822179732313E-2</v>
      </c>
      <c r="F8" s="27">
        <f t="shared" si="0"/>
        <v>0.11948427873380073</v>
      </c>
      <c r="G8" s="29">
        <f t="shared" si="1"/>
        <v>0.63615094540046746</v>
      </c>
      <c r="I8" s="2" t="s">
        <v>21</v>
      </c>
      <c r="J8" s="2" t="str">
        <f>TEXT(G8,"tt:mm")&amp;IF(D9&gt;0," ("&amp;TEXT(D9,"mm")&amp;")","")</f>
        <v>15:16</v>
      </c>
    </row>
    <row r="9" spans="1:11" ht="14" thickBot="1">
      <c r="A9" s="18" t="s">
        <v>13</v>
      </c>
      <c r="B9" s="3"/>
      <c r="C9" s="3"/>
      <c r="D9" s="30">
        <v>0</v>
      </c>
      <c r="E9" s="27">
        <f t="shared" ref="E9" si="3">D9</f>
        <v>0</v>
      </c>
      <c r="F9" s="27">
        <f t="shared" ref="F9" si="4">F8+E9</f>
        <v>0.11948427873380073</v>
      </c>
      <c r="G9" s="29">
        <f t="shared" ref="G9" si="5">$G$2+F9</f>
        <v>0.63615094540046746</v>
      </c>
    </row>
    <row r="10" spans="1:11" ht="14" thickBot="1">
      <c r="A10" s="24" t="s">
        <v>53</v>
      </c>
      <c r="B10" s="3">
        <v>110</v>
      </c>
      <c r="C10" s="3">
        <f>B10-B8</f>
        <v>6</v>
      </c>
      <c r="D10" s="31"/>
      <c r="E10" s="27">
        <f>C10/$F$35/24</f>
        <v>6.8116634799235192E-3</v>
      </c>
      <c r="F10" s="27">
        <f t="shared" ref="F10:F26" si="6">F9+E10</f>
        <v>0.12629594221372425</v>
      </c>
      <c r="G10" s="29">
        <f t="shared" ref="G10:G26" si="7">$G$2+F10</f>
        <v>0.64296260888039103</v>
      </c>
      <c r="I10" s="2" t="s">
        <v>29</v>
      </c>
      <c r="J10" s="2" t="str">
        <f>TEXT(G10,"tt:mm")&amp;IF(D11&gt;0," ("&amp;TEXT(D11,"mm")&amp;")","")</f>
        <v>15:25 (02)</v>
      </c>
    </row>
    <row r="11" spans="1:11" ht="14" thickBot="1">
      <c r="A11" s="24" t="s">
        <v>54</v>
      </c>
      <c r="B11" s="3"/>
      <c r="C11" s="3"/>
      <c r="D11" s="30">
        <v>1.736111111111111E-3</v>
      </c>
      <c r="E11" s="27">
        <f t="shared" ref="E11" si="8">D11</f>
        <v>1.736111111111111E-3</v>
      </c>
      <c r="F11" s="27">
        <f t="shared" si="6"/>
        <v>0.12803205332483536</v>
      </c>
      <c r="G11" s="29">
        <f t="shared" si="7"/>
        <v>0.64469871999150208</v>
      </c>
    </row>
    <row r="12" spans="1:11" ht="14" thickBot="1">
      <c r="A12" s="18" t="s">
        <v>11</v>
      </c>
      <c r="B12" s="3">
        <v>171</v>
      </c>
      <c r="C12" s="3">
        <f t="shared" ref="C12" si="9">B12-B10</f>
        <v>61</v>
      </c>
      <c r="D12" s="31"/>
      <c r="E12" s="27">
        <f>C12/$F$35/24</f>
        <v>6.9251912045889111E-2</v>
      </c>
      <c r="F12" s="27">
        <f t="shared" si="6"/>
        <v>0.19728396537072446</v>
      </c>
      <c r="G12" s="29">
        <f t="shared" si="7"/>
        <v>0.71395063203739118</v>
      </c>
      <c r="I12" s="2" t="s">
        <v>22</v>
      </c>
      <c r="J12" s="2" t="str">
        <f>TEXT(G12,"tt:mm")&amp;IF(D13&gt;0," ("&amp;TEXT(D13,"mm")&amp;")","")</f>
        <v>17:08</v>
      </c>
    </row>
    <row r="13" spans="1:11" ht="14" thickBot="1">
      <c r="A13" s="18" t="s">
        <v>14</v>
      </c>
      <c r="B13" s="3"/>
      <c r="C13" s="3"/>
      <c r="D13" s="30">
        <v>0</v>
      </c>
      <c r="E13" s="27">
        <f t="shared" ref="E13" si="10">D13</f>
        <v>0</v>
      </c>
      <c r="F13" s="27">
        <f t="shared" si="6"/>
        <v>0.19728396537072446</v>
      </c>
      <c r="G13" s="29">
        <f t="shared" si="7"/>
        <v>0.71395063203739118</v>
      </c>
    </row>
    <row r="14" spans="1:11" ht="14" thickBot="1">
      <c r="A14" s="18" t="s">
        <v>12</v>
      </c>
      <c r="B14" s="3">
        <v>210</v>
      </c>
      <c r="C14" s="3">
        <f t="shared" ref="C14" si="11">B14-B12</f>
        <v>39</v>
      </c>
      <c r="D14" s="31"/>
      <c r="E14" s="27">
        <f>C14/$F$35/24</f>
        <v>4.427581261950287E-2</v>
      </c>
      <c r="F14" s="27">
        <f t="shared" si="6"/>
        <v>0.24155977799022732</v>
      </c>
      <c r="G14" s="29">
        <f t="shared" si="7"/>
        <v>0.75822644465689404</v>
      </c>
      <c r="I14" s="2" t="s">
        <v>30</v>
      </c>
      <c r="J14" s="2" t="str">
        <f>TEXT(G14,"tt:mm")&amp;IF(D15&gt;0," ("&amp;TEXT(D15,"mm")&amp;")","")</f>
        <v>18:11 (02)</v>
      </c>
    </row>
    <row r="15" spans="1:11" ht="14" thickBot="1">
      <c r="A15" s="18" t="s">
        <v>15</v>
      </c>
      <c r="B15" s="3"/>
      <c r="C15" s="3"/>
      <c r="D15" s="30">
        <v>1.736111111111111E-3</v>
      </c>
      <c r="E15" s="27">
        <f t="shared" ref="E15" si="12">D15</f>
        <v>1.736111111111111E-3</v>
      </c>
      <c r="F15" s="27">
        <f t="shared" si="6"/>
        <v>0.24329588910133843</v>
      </c>
      <c r="G15" s="29">
        <f t="shared" si="7"/>
        <v>0.7599625557680052</v>
      </c>
    </row>
    <row r="16" spans="1:11" ht="14" thickBot="1">
      <c r="A16" s="24" t="s">
        <v>37</v>
      </c>
      <c r="B16" s="3">
        <v>255</v>
      </c>
      <c r="C16" s="3">
        <f t="shared" ref="C16" si="13">B16-B14</f>
        <v>45</v>
      </c>
      <c r="D16" s="31"/>
      <c r="E16" s="27">
        <f>C16/$F$35/24</f>
        <v>5.1087476099426384E-2</v>
      </c>
      <c r="F16" s="27">
        <f t="shared" si="6"/>
        <v>0.2943833652007648</v>
      </c>
      <c r="G16" s="29">
        <f t="shared" si="7"/>
        <v>0.81105003186743152</v>
      </c>
      <c r="I16" s="8" t="s">
        <v>49</v>
      </c>
      <c r="J16" s="2" t="str">
        <f>TEXT(G16,"tt:mm")&amp;IF(D17&gt;0," ("&amp;TEXT(D17,"mm")&amp;")","")</f>
        <v>19:27</v>
      </c>
    </row>
    <row r="17" spans="1:10" ht="14" thickBot="1">
      <c r="A17" s="24" t="s">
        <v>38</v>
      </c>
      <c r="B17" s="3"/>
      <c r="C17" s="3"/>
      <c r="D17" s="30"/>
      <c r="E17" s="27">
        <f t="shared" ref="E17:E25" si="14">D17</f>
        <v>0</v>
      </c>
      <c r="F17" s="27">
        <f t="shared" si="6"/>
        <v>0.2943833652007648</v>
      </c>
      <c r="G17" s="29">
        <f t="shared" si="7"/>
        <v>0.81105003186743152</v>
      </c>
    </row>
    <row r="18" spans="1:10" ht="14" thickBot="1">
      <c r="A18" s="24" t="s">
        <v>39</v>
      </c>
      <c r="B18" s="3">
        <v>265</v>
      </c>
      <c r="C18" s="3">
        <f t="shared" ref="C18:C24" si="15">B18-B16</f>
        <v>10</v>
      </c>
      <c r="D18" s="32"/>
      <c r="E18" s="27">
        <f>C18/$F$35/24</f>
        <v>1.1352772466539198E-2</v>
      </c>
      <c r="F18" s="27">
        <f t="shared" si="6"/>
        <v>0.30573613766730401</v>
      </c>
      <c r="G18" s="29">
        <f t="shared" si="7"/>
        <v>0.82240280433397073</v>
      </c>
      <c r="I18" s="8" t="s">
        <v>50</v>
      </c>
      <c r="J18" s="2" t="str">
        <f>TEXT(G18,"tt:mm")&amp;IF(D19&gt;0," ("&amp;TEXT(D19,"mm")&amp;")","")</f>
        <v>19:44</v>
      </c>
    </row>
    <row r="19" spans="1:10" ht="14" thickBot="1">
      <c r="A19" s="24" t="s">
        <v>40</v>
      </c>
      <c r="B19" s="3"/>
      <c r="C19" s="3"/>
      <c r="D19" s="30">
        <v>0</v>
      </c>
      <c r="E19" s="27">
        <f t="shared" si="14"/>
        <v>0</v>
      </c>
      <c r="F19" s="27">
        <f t="shared" si="6"/>
        <v>0.30573613766730401</v>
      </c>
      <c r="G19" s="29">
        <f t="shared" si="7"/>
        <v>0.82240280433397073</v>
      </c>
    </row>
    <row r="20" spans="1:10" ht="14" thickBot="1">
      <c r="A20" s="24" t="s">
        <v>48</v>
      </c>
      <c r="B20" s="3">
        <v>275</v>
      </c>
      <c r="C20" s="3">
        <f t="shared" si="15"/>
        <v>10</v>
      </c>
      <c r="D20" s="32"/>
      <c r="E20" s="27">
        <f>C20/$F$35/24</f>
        <v>1.1352772466539198E-2</v>
      </c>
      <c r="F20" s="27">
        <f t="shared" si="6"/>
        <v>0.31708891013384322</v>
      </c>
      <c r="G20" s="29">
        <f t="shared" si="7"/>
        <v>0.83375557680050993</v>
      </c>
      <c r="I20" s="8" t="s">
        <v>51</v>
      </c>
      <c r="J20" s="2" t="str">
        <f>TEXT(G20,"tt:mm")&amp;IF(D21&gt;0," ("&amp;TEXT(D21,"mm")&amp;")","")</f>
        <v>20:00</v>
      </c>
    </row>
    <row r="21" spans="1:10" ht="14" thickBot="1">
      <c r="A21" s="24" t="s">
        <v>41</v>
      </c>
      <c r="B21" s="3"/>
      <c r="C21" s="3">
        <f t="shared" ref="C21" si="16">B21-B19</f>
        <v>0</v>
      </c>
      <c r="D21" s="30">
        <v>0</v>
      </c>
      <c r="E21" s="27">
        <f t="shared" si="14"/>
        <v>0</v>
      </c>
      <c r="F21" s="27">
        <f t="shared" si="6"/>
        <v>0.31708891013384322</v>
      </c>
      <c r="G21" s="29">
        <f t="shared" si="7"/>
        <v>0.83375557680050993</v>
      </c>
    </row>
    <row r="22" spans="1:10" ht="14" thickBot="1">
      <c r="A22" s="24" t="s">
        <v>44</v>
      </c>
      <c r="B22" s="3">
        <v>284</v>
      </c>
      <c r="C22" s="3">
        <f t="shared" si="15"/>
        <v>9</v>
      </c>
      <c r="D22" s="32"/>
      <c r="E22" s="27">
        <f>C22/$F$35/24</f>
        <v>1.0217495219885278E-2</v>
      </c>
      <c r="F22" s="27">
        <f t="shared" si="6"/>
        <v>0.32730640535372851</v>
      </c>
      <c r="G22" s="29">
        <f t="shared" si="7"/>
        <v>0.84397307202039529</v>
      </c>
      <c r="I22" s="8" t="s">
        <v>42</v>
      </c>
      <c r="J22" s="2" t="str">
        <f>TEXT(G22,"tt:mm")&amp;IF(D23&gt;0," ("&amp;TEXT(D23,"mm")&amp;")","")</f>
        <v>20:15</v>
      </c>
    </row>
    <row r="23" spans="1:10" ht="14" thickBot="1">
      <c r="A23" s="24" t="s">
        <v>45</v>
      </c>
      <c r="B23" s="3"/>
      <c r="C23" s="3"/>
      <c r="D23" s="30">
        <v>0</v>
      </c>
      <c r="E23" s="27">
        <f t="shared" si="14"/>
        <v>0</v>
      </c>
      <c r="F23" s="27">
        <f t="shared" si="6"/>
        <v>0.32730640535372851</v>
      </c>
      <c r="G23" s="29">
        <f t="shared" si="7"/>
        <v>0.84397307202039529</v>
      </c>
    </row>
    <row r="24" spans="1:10" ht="14" thickBot="1">
      <c r="A24" s="24" t="s">
        <v>46</v>
      </c>
      <c r="B24" s="3">
        <v>303</v>
      </c>
      <c r="C24" s="3">
        <f t="shared" si="15"/>
        <v>19</v>
      </c>
      <c r="D24" s="31"/>
      <c r="E24" s="27">
        <f>C24/$F$35/24</f>
        <v>2.1570267686424477E-2</v>
      </c>
      <c r="F24" s="27">
        <f t="shared" si="6"/>
        <v>0.34887667304015302</v>
      </c>
      <c r="G24" s="29">
        <f t="shared" si="7"/>
        <v>0.86554333970681974</v>
      </c>
      <c r="I24" s="8" t="s">
        <v>43</v>
      </c>
      <c r="J24" s="2" t="str">
        <f>TEXT(G24,"tt:mm")&amp;IF(D25&gt;0," ("&amp;TEXT(D25,"mm")&amp;")","")</f>
        <v>20:46</v>
      </c>
    </row>
    <row r="25" spans="1:10" ht="14" thickBot="1">
      <c r="A25" s="24" t="s">
        <v>47</v>
      </c>
      <c r="B25" s="3"/>
      <c r="C25" s="3"/>
      <c r="D25" s="30">
        <v>0</v>
      </c>
      <c r="E25" s="27">
        <f t="shared" si="14"/>
        <v>0</v>
      </c>
      <c r="F25" s="27">
        <f t="shared" si="6"/>
        <v>0.34887667304015302</v>
      </c>
      <c r="G25" s="29">
        <f t="shared" si="7"/>
        <v>0.86554333970681974</v>
      </c>
    </row>
    <row r="26" spans="1:10" ht="14" thickBot="1">
      <c r="A26" s="22" t="s">
        <v>0</v>
      </c>
      <c r="B26" s="11">
        <v>315</v>
      </c>
      <c r="C26" s="23">
        <f>B26-B24</f>
        <v>12</v>
      </c>
      <c r="D26" s="33"/>
      <c r="E26" s="34">
        <f t="shared" ref="E26" si="17">C26/$F$35/24</f>
        <v>1.3623326959847038E-2</v>
      </c>
      <c r="F26" s="34">
        <f t="shared" si="6"/>
        <v>0.36250000000000004</v>
      </c>
      <c r="G26" s="35">
        <f t="shared" si="7"/>
        <v>0.87916666666666676</v>
      </c>
      <c r="I26" s="2" t="s">
        <v>0</v>
      </c>
      <c r="J26" s="2" t="str">
        <f>TEXT(G26,"tt:mm")</f>
        <v>21:06</v>
      </c>
    </row>
    <row r="27" spans="1:10">
      <c r="B27" s="5" t="s">
        <v>3</v>
      </c>
      <c r="C27" s="4">
        <f>SUM(C2:C26)</f>
        <v>315</v>
      </c>
      <c r="D27" s="31">
        <f>SUM(D2:D26)</f>
        <v>3.472222222222222E-3</v>
      </c>
      <c r="E27" s="31">
        <f>SUM(E2:E26)</f>
        <v>0.36250000000000004</v>
      </c>
      <c r="F27" s="36"/>
      <c r="G27" s="36"/>
    </row>
    <row r="28" spans="1:10" ht="14" thickBot="1"/>
    <row r="29" spans="1:10" ht="14" thickBot="1">
      <c r="D29" s="5" t="s">
        <v>7</v>
      </c>
      <c r="F29" s="30">
        <v>0.51666666666666672</v>
      </c>
    </row>
    <row r="30" spans="1:10" ht="14" thickBot="1">
      <c r="D30" s="5" t="s">
        <v>17</v>
      </c>
      <c r="F30" s="30">
        <v>0.36249999999999999</v>
      </c>
    </row>
    <row r="31" spans="1:10">
      <c r="D31" s="5" t="s">
        <v>6</v>
      </c>
      <c r="F31" s="31">
        <f>D27</f>
        <v>3.472222222222222E-3</v>
      </c>
    </row>
    <row r="32" spans="1:10">
      <c r="D32" s="5" t="s">
        <v>5</v>
      </c>
      <c r="F32" s="31">
        <f>F30-D27</f>
        <v>0.35902777777777778</v>
      </c>
    </row>
    <row r="33" spans="1:7">
      <c r="D33" s="5" t="s">
        <v>24</v>
      </c>
      <c r="F33" s="7">
        <f>B26/F30/24</f>
        <v>36.206896551724135</v>
      </c>
      <c r="G33" s="2" t="s">
        <v>27</v>
      </c>
    </row>
    <row r="34" spans="1:7">
      <c r="D34" s="5" t="s">
        <v>25</v>
      </c>
      <c r="F34" s="7">
        <f>B26/F32/24</f>
        <v>36.557059961315282</v>
      </c>
      <c r="G34" s="2" t="s">
        <v>19</v>
      </c>
    </row>
    <row r="35" spans="1:7">
      <c r="D35" s="5" t="s">
        <v>26</v>
      </c>
      <c r="F35" s="7">
        <f>(B26-B3)/(F32-E3)/24</f>
        <v>36.701754385964911</v>
      </c>
      <c r="G35" s="2" t="s">
        <v>19</v>
      </c>
    </row>
    <row r="37" spans="1:7">
      <c r="A37" s="6" t="s">
        <v>28</v>
      </c>
    </row>
    <row r="38" spans="1:7">
      <c r="A38" s="6"/>
    </row>
    <row r="39" spans="1:7">
      <c r="A39" s="6"/>
    </row>
    <row r="45" spans="1:7">
      <c r="F45" s="4"/>
    </row>
  </sheetData>
  <phoneticPr fontId="0" type="noConversion"/>
  <conditionalFormatting sqref="F19:F26">
    <cfRule type="expression" dxfId="6" priority="1" stopIfTrue="1">
      <formula>F19&lt;F18</formula>
    </cfRule>
  </conditionalFormatting>
  <conditionalFormatting sqref="F3:H9 H10:H11 F10:G18 H13:H17 G20:H21 H22 G22:G25">
    <cfRule type="expression" dxfId="5" priority="3" stopIfTrue="1">
      <formula>F3&lt;F2</formula>
    </cfRule>
  </conditionalFormatting>
  <conditionalFormatting sqref="G26">
    <cfRule type="expression" dxfId="4" priority="42" stopIfTrue="1">
      <formula>G26&lt;#REF!</formula>
    </cfRule>
  </conditionalFormatting>
  <conditionalFormatting sqref="H12 G19">
    <cfRule type="expression" dxfId="3" priority="25" stopIfTrue="1">
      <formula>G12&lt;#REF!</formula>
    </cfRule>
  </conditionalFormatting>
  <conditionalFormatting sqref="H18 H24">
    <cfRule type="expression" dxfId="2" priority="29" stopIfTrue="1">
      <formula>H18&lt;H15</formula>
    </cfRule>
  </conditionalFormatting>
  <conditionalFormatting sqref="H19 H23">
    <cfRule type="expression" dxfId="1" priority="27" stopIfTrue="1">
      <formula>H19&lt;H17</formula>
    </cfRule>
  </conditionalFormatting>
  <conditionalFormatting sqref="H25">
    <cfRule type="expression" dxfId="0" priority="41" stopIfTrue="1">
      <formula>H25&lt;H21</formula>
    </cfRule>
  </conditionalFormatting>
  <pageMargins left="0.75" right="0.75" top="1" bottom="1" header="0.5" footer="0.5"/>
  <pageSetup paperSize="9" orientation="landscape" r:id="rId1"/>
  <headerFooter alignWithMargins="0">
    <oddHeader>&amp;C&amp;"Scandinavian,Bold"&amp;16Idealtider VR givet önskad totaltid</oddHeader>
    <oddFooter>&amp;L&amp;6&amp;F\&amp;A
&amp;D &amp;T&amp;R&amp;6Raymond Bergmark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Depåtider VR</vt:lpstr>
      <vt:lpstr>'Depåtider VR'!Utskriftsområde</vt:lpstr>
    </vt:vector>
  </TitlesOfParts>
  <Company>Green Cargo (tidigare SAS)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Idealtider VR</dc:title>
  <dc:creator>Raymond Bergmark</dc:creator>
  <dc:description>Anmäl ev fel till raymond punkt bergmark snabel-a telia punkt com</dc:description>
  <cp:lastModifiedBy>Dario Mantino</cp:lastModifiedBy>
  <cp:lastPrinted>2008-06-12T08:46:31Z</cp:lastPrinted>
  <dcterms:created xsi:type="dcterms:W3CDTF">2003-06-25T11:30:19Z</dcterms:created>
  <dcterms:modified xsi:type="dcterms:W3CDTF">2025-06-08T15:23:08Z</dcterms:modified>
</cp:coreProperties>
</file>